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lations partenaires AS\Service\6 - Pôle AFC\Utilitaire d'aide au calcul des ETP\"/>
    </mc:Choice>
  </mc:AlternateContent>
  <xr:revisionPtr revIDLastSave="0" documentId="8_{3D950B65-2891-448C-9D7C-0830E75014DB}" xr6:coauthVersionLast="47" xr6:coauthVersionMax="47" xr10:uidLastSave="{00000000-0000-0000-0000-000000000000}"/>
  <bookViews>
    <workbookView xWindow="2655" yWindow="1635" windowWidth="21270" windowHeight="11295" xr2:uid="{F8F776B7-563A-4B23-9D1B-4435483FFEC4}"/>
  </bookViews>
  <sheets>
    <sheet name="Feuille de calcul ETP" sheetId="2" r:id="rId1"/>
    <sheet name="exemple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A6" i="8"/>
  <c r="D13" i="2"/>
  <c r="A13" i="2"/>
  <c r="F5" i="8" l="1"/>
  <c r="F12" i="2"/>
  <c r="O22" i="2" s="1"/>
  <c r="O17" i="8" l="1"/>
  <c r="O16" i="8"/>
  <c r="O12" i="8" s="1"/>
  <c r="O18" i="8"/>
  <c r="O13" i="8" s="1"/>
  <c r="O19" i="8"/>
  <c r="O20" i="8"/>
  <c r="O21" i="8"/>
  <c r="O22" i="8"/>
  <c r="O23" i="2"/>
  <c r="O31" i="2"/>
  <c r="O39" i="2"/>
  <c r="O47" i="2"/>
  <c r="O55" i="2"/>
  <c r="O63" i="2"/>
  <c r="O71" i="2"/>
  <c r="O24" i="2"/>
  <c r="O19" i="2" s="1"/>
  <c r="O32" i="2"/>
  <c r="O40" i="2"/>
  <c r="O48" i="2"/>
  <c r="O25" i="2"/>
  <c r="O17" i="2" s="1"/>
  <c r="O33" i="2"/>
  <c r="O41" i="2"/>
  <c r="O49" i="2"/>
  <c r="O57" i="2"/>
  <c r="O65" i="2"/>
  <c r="O26" i="2"/>
  <c r="O34" i="2"/>
  <c r="O42" i="2"/>
  <c r="O50" i="2"/>
  <c r="O58" i="2"/>
  <c r="O66" i="2"/>
  <c r="O54" i="2"/>
  <c r="O64" i="2"/>
  <c r="O27" i="2"/>
  <c r="O35" i="2"/>
  <c r="O43" i="2"/>
  <c r="O51" i="2"/>
  <c r="O59" i="2"/>
  <c r="O67" i="2"/>
  <c r="O46" i="2"/>
  <c r="O28" i="2"/>
  <c r="O36" i="2"/>
  <c r="O44" i="2"/>
  <c r="O52" i="2"/>
  <c r="O60" i="2"/>
  <c r="O68" i="2"/>
  <c r="O38" i="2"/>
  <c r="O62" i="2"/>
  <c r="O56" i="2"/>
  <c r="O29" i="2"/>
  <c r="O37" i="2"/>
  <c r="O45" i="2"/>
  <c r="O53" i="2"/>
  <c r="O61" i="2"/>
  <c r="O69" i="2"/>
  <c r="O30" i="2"/>
  <c r="O70" i="2"/>
  <c r="O11" i="8" l="1"/>
  <c r="O18" i="2" l="1"/>
</calcChain>
</file>

<file path=xl/sharedStrings.xml><?xml version="1.0" encoding="utf-8"?>
<sst xmlns="http://schemas.openxmlformats.org/spreadsheetml/2006/main" count="87" uniqueCount="57">
  <si>
    <t>Janvier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</si>
  <si>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</si>
  <si>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</si>
  <si>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</si>
  <si>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</si>
  <si>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</si>
  <si>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</si>
  <si>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</si>
  <si>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</si>
  <si>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</si>
  <si>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</si>
  <si>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</si>
  <si>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</si>
  <si>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</si>
  <si>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</si>
  <si>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>Juillet</t>
  </si>
  <si>
    <t>Juin</t>
  </si>
  <si>
    <t>Février</t>
  </si>
  <si>
    <t>Mars</t>
  </si>
  <si>
    <t>Avril</t>
  </si>
  <si>
    <t>Mai</t>
  </si>
  <si>
    <t>Août</t>
  </si>
  <si>
    <t>Septembre</t>
  </si>
  <si>
    <t>Octobre</t>
  </si>
  <si>
    <t>Novembre</t>
  </si>
  <si>
    <t>Médiateur</t>
  </si>
  <si>
    <t>Encadrement</t>
  </si>
  <si>
    <t>Accueil et secrétariat</t>
  </si>
  <si>
    <t>Déterminer facilement le nombre d'ETP à déclarer en deux étapes</t>
  </si>
  <si>
    <t>Etape 1</t>
  </si>
  <si>
    <t xml:space="preserve">Saisir pour chacun de vos collaborateurs la volume d'activité réalisé sur la période considérée </t>
  </si>
  <si>
    <t>Définir la période d'ouverture à considérer</t>
  </si>
  <si>
    <t>Dernier mois d'activité</t>
  </si>
  <si>
    <t xml:space="preserve">à noter </t>
  </si>
  <si>
    <t>Nombre de mois d'ouverture</t>
  </si>
  <si>
    <t>Etape 2</t>
  </si>
  <si>
    <t>Modifier si besoin le premier et le dernier mois d'activité</t>
  </si>
  <si>
    <t>1 - La période d'ouverture</t>
  </si>
  <si>
    <t>2 - Le volume d'activité de chaque collaborateur</t>
  </si>
  <si>
    <t xml:space="preserve">
Important : le volume horaire habituel de vos collaborateurs doit également être renseigné pendant les périodes de congés</t>
  </si>
  <si>
    <t>Dernier
mois d'activité</t>
  </si>
  <si>
    <r>
      <t>1</t>
    </r>
    <r>
      <rPr>
        <b/>
        <vertAlign val="superscript"/>
        <sz val="12"/>
        <color theme="1"/>
        <rFont val="Arial"/>
        <family val="2"/>
      </rPr>
      <t>er</t>
    </r>
    <r>
      <rPr>
        <b/>
        <sz val="12"/>
        <color theme="1"/>
        <rFont val="Arial"/>
        <family val="2"/>
      </rPr>
      <t xml:space="preserve">
mois d'activité</t>
    </r>
  </si>
  <si>
    <r>
      <t>1</t>
    </r>
    <r>
      <rPr>
        <b/>
        <vertAlign val="superscript"/>
        <sz val="12"/>
        <color theme="1"/>
        <rFont val="Arial"/>
        <family val="2"/>
      </rPr>
      <t>er</t>
    </r>
    <r>
      <rPr>
        <b/>
        <sz val="12"/>
        <color theme="1"/>
        <rFont val="Arial"/>
        <family val="2"/>
      </rPr>
      <t xml:space="preserve"> mois d'activité</t>
    </r>
  </si>
  <si>
    <t>Collaborateurs</t>
  </si>
  <si>
    <t>Exemples</t>
  </si>
  <si>
    <t>L'équipement/service ouvre en mars et ferme mi novembre</t>
  </si>
  <si>
    <t>Nombre total d'ETP exerçant la fonction de médiateur à déclarer</t>
  </si>
  <si>
    <t>Nombre total d'ETP exerçant la fonction d'accueil et de secrétariat à déclarer</t>
  </si>
  <si>
    <t>Nombre total d'ETP exerçant la fonction d'encadrement à déclarer</t>
  </si>
  <si>
    <t>Activité</t>
  </si>
  <si>
    <t>Nouvelle recrue</t>
  </si>
  <si>
    <t>L'équipement/service débute son activité avec 4 collaborateurs :
     - 1 collaborateur assure la fonction d'encadrant à temps plein
     - 1 collaborateur assure la fonction de médiateur à temps plein et un second collaborateur assure la même fonction de médiateur à 80 %
     - 1 collaborateur assure les fonctions d'accueil et de secrétariat (à mi temps entre mars et mai puis à 80 % à partir de juin) 
Changements début septembre :
    - le médiateur qui exerce à 80 % démissionne, il est remplacé par une nouvelle recrue qui assure 2 fonctions : 20 % sur les fonctions de secrétrariat et 80 % en tant que médiateur
    - pour matérialiser les 2 fonctions de la nouvelle recrue, il est nécessaire d'utiliser 2 lignes distinctes dans l'utilitaire (1 pour la fonction d'accueil et l'autre pour celle de médiateur)</t>
  </si>
  <si>
    <r>
      <t>Par défaut, il est valorisé avec "janvier" (si vous avez ouvert plus tardivement dans l'année, veuillez sélectionner le mois associé au 1</t>
    </r>
    <r>
      <rPr>
        <vertAlign val="superscript"/>
        <sz val="12"/>
        <color theme="1"/>
        <rFont val="Arial"/>
        <family val="2"/>
      </rPr>
      <t>er</t>
    </r>
    <r>
      <rPr>
        <sz val="12"/>
        <color theme="1"/>
        <rFont val="Arial"/>
        <family val="2"/>
      </rPr>
      <t xml:space="preserve"> jour d'ouverture).</t>
    </r>
  </si>
  <si>
    <t>Par défaut, il est valorisé avec "décembre" (si une fermeture est prévue avant la fin de l'année, veuillez sélectionner le mois associé au dernier jour d'ouverture).</t>
  </si>
  <si>
    <t>Dès lors que l'équipement/service est ouvert 1 jour, le mois associé est considéré ouvert. Les périodes de fermeture pour congés annuels ne doivent pas être décomptées.
Exemple : un équipement/service ouvert de janvier à décembre et fermé sur l'ensemble du mois d'août doit déclarer 12 mois d'ouverture</t>
  </si>
  <si>
    <r>
      <t xml:space="preserve"> =&gt; ce nombre doit correspondre à la donnée déclarée </t>
    </r>
    <r>
      <rPr>
        <b/>
        <i/>
        <sz val="12"/>
        <color theme="1"/>
        <rFont val="Arial"/>
        <family val="2"/>
      </rPr>
      <t>"Nombre de mois d'ouverture"</t>
    </r>
  </si>
  <si>
    <r>
      <t xml:space="preserve">Dans le tabelau ci-dessous, vos mois d'ouverture apparaissent sur fond jaune. L'activité de chacun de vos collaborateurs est matérialisée par une ligne de saisie.
Pour chaque collaborateur, </t>
    </r>
    <r>
      <rPr>
        <sz val="12"/>
        <color rgb="FFFF0000"/>
        <rFont val="Arial"/>
        <family val="2"/>
      </rPr>
      <t xml:space="preserve">sélectionner l'activité </t>
    </r>
    <r>
      <rPr>
        <sz val="12"/>
        <color theme="1"/>
        <rFont val="Arial"/>
        <family val="2"/>
      </rPr>
      <t xml:space="preserve">: "Médiateur", ou "Accueil et secrétariat", ou "Encadrement", </t>
    </r>
    <r>
      <rPr>
        <sz val="12"/>
        <color rgb="FFFF0000"/>
        <rFont val="Arial"/>
        <family val="2"/>
      </rPr>
      <t xml:space="preserve">puis saisir son volume d'activité mensuel </t>
    </r>
    <r>
      <rPr>
        <sz val="12"/>
        <color theme="1"/>
        <rFont val="Arial"/>
        <family val="2"/>
      </rPr>
      <t>en fonction de ses propres dates d'arrivée et de départ de l'équipement/service.
Exemples : saisir 100 % si la personne est à temps plein, 80 % si elle est à 80 %, 50 % si elle est est à mi-temps. Si besoin, des exemples sont disponibles dans l'onglet joint.
A noter : sur  les périodes de congés annuels, veuillez renseigner le volume d'activité habituel de chaque collaborateur.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</si>
</sst>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6"/>
      <color theme="1"/>
      <name val="Arial"/>
      <family val="2"/>
    </font>
    <font>
      <b/>
      <sz val="12"/>
      <color rgb="FFFF0000"/>
      <name val="Arial"/>
      <family val="2"/>
    </font>
    <font>
      <vertAlign val="superscript"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/>
    <xf numFmtId="2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Protection="1"/>
    <xf numFmtId="0" fontId="5" fillId="0" borderId="1" xfId="0" applyFont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center" vertical="center" wrapText="1"/>
    </xf>
    <xf numFmtId="2" fontId="9" fillId="4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9" fontId="5" fillId="2" borderId="1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1" fontId="14" fillId="0" borderId="0" xfId="0" applyNumberFormat="1" applyFont="1" applyBorder="1"/>
    <xf numFmtId="0" fontId="5" fillId="0" borderId="0" xfId="0" applyFont="1" applyAlignment="1" applyProtection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9" fillId="3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Protection="1"/>
    <xf numFmtId="1" fontId="2" fillId="0" borderId="0" xfId="0" applyNumberFormat="1" applyFont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9" fontId="5" fillId="2" borderId="1" xfId="0" applyNumberFormat="1" applyFont="1" applyFill="1" applyBorder="1" applyAlignment="1" applyProtection="1">
      <alignment horizontal="center"/>
    </xf>
    <xf numFmtId="2" fontId="5" fillId="0" borderId="1" xfId="0" applyNumberFormat="1" applyFont="1" applyBorder="1" applyAlignment="1" applyProtection="1">
      <alignment horizontal="center"/>
    </xf>
    <xf numFmtId="0" fontId="18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9" fontId="5" fillId="2" borderId="1" xfId="0" applyNumberFormat="1" applyFont="1" applyFill="1" applyBorder="1" applyProtection="1"/>
    <xf numFmtId="0" fontId="5" fillId="3" borderId="2" xfId="0" applyFont="1" applyFill="1" applyBorder="1" applyAlignment="1" applyProtection="1">
      <alignment horizontal="left"/>
      <protection locked="0"/>
    </xf>
    <xf numFmtId="0" fontId="15" fillId="4" borderId="1" xfId="0" applyFont="1" applyFill="1" applyBorder="1" applyAlignment="1" applyProtection="1">
      <alignment horizontal="left" vertical="center"/>
    </xf>
    <xf numFmtId="0" fontId="8" fillId="3" borderId="0" xfId="0" applyFont="1" applyFill="1" applyAlignment="1" applyProtection="1">
      <alignment horizontal="center"/>
    </xf>
    <xf numFmtId="0" fontId="4" fillId="3" borderId="1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 wrapText="1"/>
    </xf>
    <xf numFmtId="1" fontId="12" fillId="0" borderId="1" xfId="0" applyNumberFormat="1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16" fontId="9" fillId="2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horizontal="center" vertical="center"/>
    </xf>
    <xf numFmtId="16" fontId="9" fillId="2" borderId="1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left"/>
    </xf>
    <xf numFmtId="0" fontId="4" fillId="3" borderId="7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</cellXfs>
  <cellStyles count="1">
    <cellStyle name="Normal" xfId="0" builtinId="0"/>
  </cellStyles>
  <dxfs count="24"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  <color rgb="FFFFFFFF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06E3-3EEF-4308-AA78-66184C86301D}">
  <sheetPr>
    <pageSetUpPr fitToPage="1"/>
  </sheetPr>
  <dimension ref="A1:R71"/>
  <sheetViews>
    <sheetView showGridLines="0" tabSelected="1" zoomScale="90" zoomScaleNormal="90" workbookViewId="0">
      <selection activeCell="G19" sqref="G19"/>
    </sheetView>
  </sheetViews>
  <sheetFormatPr baseColWidth="10" defaultColWidth="11.5703125" defaultRowHeight="15" x14ac:dyDescent="0.2"/>
  <cols>
    <col min="1" max="1" width="20.28515625" style="1" customWidth="1"/>
    <col min="2" max="2" width="22" style="1" customWidth="1"/>
    <col min="3" max="14" width="13.5703125" style="1" customWidth="1"/>
    <col min="15" max="15" width="11.140625" style="1" customWidth="1"/>
    <col min="16" max="16384" width="11.5703125" style="1"/>
  </cols>
  <sheetData>
    <row r="1" spans="1:18" ht="20.25" x14ac:dyDescent="0.3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1" t="s">
        <v>14</v>
      </c>
      <c r="Q1" s="11"/>
      <c r="R1" s="15"/>
    </row>
    <row r="2" spans="1:18" ht="19.149999999999999" customHeight="1" x14ac:dyDescent="0.25">
      <c r="A2" s="4" t="s">
        <v>29</v>
      </c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2" t="s">
        <v>2</v>
      </c>
      <c r="Q2" s="13">
        <v>1</v>
      </c>
      <c r="R2" s="15"/>
    </row>
    <row r="3" spans="1:18" ht="19.149999999999999" customHeight="1" x14ac:dyDescent="0.25">
      <c r="A3" s="4" t="s">
        <v>35</v>
      </c>
      <c r="B3" s="37" t="s">
        <v>30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12" t="s">
        <v>3</v>
      </c>
      <c r="Q3" s="13">
        <v>2</v>
      </c>
      <c r="R3" s="15"/>
    </row>
    <row r="4" spans="1:18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2" t="s">
        <v>4</v>
      </c>
      <c r="Q4" s="13">
        <v>3</v>
      </c>
      <c r="R4" s="15"/>
    </row>
    <row r="5" spans="1:18" ht="27.6" customHeight="1" x14ac:dyDescent="0.25">
      <c r="A5" s="34" t="s">
        <v>37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2" t="s">
        <v>5</v>
      </c>
      <c r="Q5" s="13">
        <v>4</v>
      </c>
      <c r="R5" s="15"/>
    </row>
    <row r="6" spans="1:18" ht="48" customHeight="1" x14ac:dyDescent="0.25">
      <c r="A6" s="7" t="s">
        <v>41</v>
      </c>
      <c r="B6" s="38" t="s">
        <v>52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0"/>
      <c r="P6" s="12" t="s">
        <v>6</v>
      </c>
      <c r="Q6" s="13">
        <v>5</v>
      </c>
      <c r="R6" s="15"/>
    </row>
    <row r="7" spans="1:18" ht="48" customHeight="1" x14ac:dyDescent="0.25">
      <c r="A7" s="7" t="s">
        <v>40</v>
      </c>
      <c r="B7" s="38" t="s">
        <v>53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0"/>
      <c r="P7" s="12" t="s">
        <v>7</v>
      </c>
      <c r="Q7" s="13">
        <v>6</v>
      </c>
      <c r="R7" s="15"/>
    </row>
    <row r="8" spans="1:18" ht="34.15" customHeight="1" x14ac:dyDescent="0.25">
      <c r="A8" s="6" t="s">
        <v>33</v>
      </c>
      <c r="B8" s="38" t="s">
        <v>54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0"/>
      <c r="P8" s="12" t="s">
        <v>8</v>
      </c>
      <c r="Q8" s="13">
        <v>7</v>
      </c>
      <c r="R8" s="15"/>
    </row>
    <row r="9" spans="1:18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2" t="s">
        <v>9</v>
      </c>
      <c r="Q9" s="13">
        <v>8</v>
      </c>
      <c r="R9" s="15"/>
    </row>
    <row r="10" spans="1:18" ht="15.75" x14ac:dyDescent="0.25">
      <c r="A10" s="42" t="s">
        <v>36</v>
      </c>
      <c r="B10" s="42"/>
      <c r="C10" s="42"/>
      <c r="D10" s="42"/>
      <c r="E10" s="42"/>
      <c r="F10" s="42"/>
      <c r="G10" s="42"/>
      <c r="H10" s="42"/>
      <c r="I10" s="5"/>
      <c r="J10" s="5"/>
      <c r="K10" s="5"/>
      <c r="L10" s="5"/>
      <c r="M10" s="5"/>
      <c r="N10" s="5"/>
      <c r="O10" s="5"/>
      <c r="P10" s="12" t="s">
        <v>10</v>
      </c>
      <c r="Q10" s="13">
        <v>9</v>
      </c>
      <c r="R10" s="15"/>
    </row>
    <row r="11" spans="1:18" ht="30" customHeight="1" x14ac:dyDescent="0.25">
      <c r="A11" s="45" t="s">
        <v>42</v>
      </c>
      <c r="B11" s="45"/>
      <c r="C11" s="45"/>
      <c r="D11" s="45" t="s">
        <v>32</v>
      </c>
      <c r="E11" s="45"/>
      <c r="F11" s="43" t="s">
        <v>34</v>
      </c>
      <c r="G11" s="43"/>
      <c r="H11" s="43"/>
      <c r="I11" s="5"/>
      <c r="J11" s="5"/>
      <c r="K11" s="5"/>
      <c r="L11" s="5"/>
      <c r="M11" s="5"/>
      <c r="N11" s="5"/>
      <c r="O11" s="5"/>
      <c r="P11" s="12" t="s">
        <v>11</v>
      </c>
      <c r="Q11" s="13">
        <v>10</v>
      </c>
      <c r="R11" s="15"/>
    </row>
    <row r="12" spans="1:18" ht="48" customHeight="1" x14ac:dyDescent="0.25">
      <c r="A12" s="46" t="s">
        <v>0</v>
      </c>
      <c r="B12" s="46"/>
      <c r="C12" s="46"/>
      <c r="D12" s="46" t="s">
        <v>1</v>
      </c>
      <c r="E12" s="46"/>
      <c r="F12" s="44">
        <f>IF((A13&gt;D13),"Erreur : le dernier mois d'ouverture doit toujours être postérieur au mois d'ouverture",D13-A13+1)</f>
        <v>12</v>
      </c>
      <c r="G12" s="44"/>
      <c r="H12" s="44"/>
      <c r="I12" s="41" t="s">
        <v>55</v>
      </c>
      <c r="J12" s="36"/>
      <c r="K12" s="36"/>
      <c r="L12" s="36"/>
      <c r="M12" s="36"/>
      <c r="N12" s="36"/>
      <c r="O12" s="36"/>
      <c r="P12" s="12" t="s">
        <v>12</v>
      </c>
      <c r="Q12" s="13">
        <v>11</v>
      </c>
      <c r="R12" s="15"/>
    </row>
    <row r="13" spans="1:18" ht="15.75" x14ac:dyDescent="0.25">
      <c r="A13" s="47">
        <f>_xlfn.XLOOKUP(A12,'Feuille de calcul ETP'!P2:P13,'Feuille de calcul ETP'!Q2:Q13)</f>
        <v>1</v>
      </c>
      <c r="B13" s="47"/>
      <c r="C13" s="47"/>
      <c r="D13" s="47">
        <f>_xlfn.XLOOKUP(D12,'Feuille de calcul ETP'!P2:P13,'Feuille de calcul ETP'!Q2:Q13)</f>
        <v>12</v>
      </c>
      <c r="E13" s="47"/>
      <c r="F13" s="5"/>
      <c r="G13" s="5"/>
      <c r="H13" s="5"/>
      <c r="I13" s="5"/>
      <c r="J13" s="5"/>
      <c r="K13" s="5"/>
      <c r="L13" s="5"/>
      <c r="M13" s="5"/>
      <c r="N13" s="5"/>
      <c r="O13" s="5"/>
      <c r="P13" s="12" t="s">
        <v>13</v>
      </c>
      <c r="Q13" s="13">
        <v>12</v>
      </c>
      <c r="R13" s="15"/>
    </row>
    <row r="14" spans="1:18" s="3" customFormat="1" ht="24.6" customHeight="1" x14ac:dyDescent="0.25">
      <c r="A14" s="34" t="s">
        <v>38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16"/>
      <c r="Q14" s="16"/>
      <c r="R14" s="16"/>
    </row>
    <row r="15" spans="1:18" ht="89.45" customHeight="1" x14ac:dyDescent="0.2">
      <c r="A15" s="36" t="s">
        <v>56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5"/>
      <c r="Q15" s="15"/>
      <c r="R15" s="15"/>
    </row>
    <row r="16" spans="1:18" x14ac:dyDescent="0.2">
      <c r="A16" s="35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15"/>
      <c r="Q16" s="15"/>
      <c r="R16" s="15"/>
    </row>
    <row r="17" spans="1:18" ht="28.15" customHeight="1" x14ac:dyDescent="0.2">
      <c r="A17" s="5"/>
      <c r="B17" s="5"/>
      <c r="C17" s="5"/>
      <c r="D17" s="5"/>
      <c r="E17" s="5"/>
      <c r="F17" s="5"/>
      <c r="G17" s="5"/>
      <c r="H17" s="5"/>
      <c r="I17" s="32" t="s">
        <v>46</v>
      </c>
      <c r="J17" s="32"/>
      <c r="K17" s="32"/>
      <c r="L17" s="32"/>
      <c r="M17" s="32"/>
      <c r="N17" s="32"/>
      <c r="O17" s="8">
        <f>SUMIF(B22:B71, "Médiateur",O22:O71)</f>
        <v>0</v>
      </c>
      <c r="P17" s="15"/>
      <c r="Q17" s="15"/>
      <c r="R17" s="15"/>
    </row>
    <row r="18" spans="1:18" ht="28.15" customHeight="1" x14ac:dyDescent="0.2">
      <c r="A18" s="5"/>
      <c r="B18" s="5"/>
      <c r="C18" s="5"/>
      <c r="D18" s="5"/>
      <c r="E18" s="5"/>
      <c r="F18" s="5"/>
      <c r="G18" s="5"/>
      <c r="H18" s="5"/>
      <c r="I18" s="32" t="s">
        <v>47</v>
      </c>
      <c r="J18" s="32"/>
      <c r="K18" s="32"/>
      <c r="L18" s="32"/>
      <c r="M18" s="32"/>
      <c r="N18" s="32"/>
      <c r="O18" s="8">
        <f>SUMIF(B22:B71, "Accueil et secrétariat",O22:O71)</f>
        <v>0</v>
      </c>
      <c r="P18" s="15"/>
      <c r="Q18" s="15"/>
      <c r="R18" s="15"/>
    </row>
    <row r="19" spans="1:18" ht="28.15" customHeight="1" x14ac:dyDescent="0.2">
      <c r="A19" s="5"/>
      <c r="B19" s="5"/>
      <c r="C19" s="5"/>
      <c r="D19" s="5"/>
      <c r="E19" s="5"/>
      <c r="F19" s="5"/>
      <c r="G19" s="5"/>
      <c r="H19" s="5"/>
      <c r="I19" s="32" t="s">
        <v>48</v>
      </c>
      <c r="J19" s="32"/>
      <c r="K19" s="32"/>
      <c r="L19" s="32"/>
      <c r="M19" s="32"/>
      <c r="N19" s="32"/>
      <c r="O19" s="8">
        <f>SUMIF(B22:B71, "Encadrement",O22:O71)</f>
        <v>0</v>
      </c>
      <c r="P19" s="15"/>
      <c r="Q19" s="15"/>
      <c r="R19" s="15"/>
    </row>
    <row r="20" spans="1:18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8" ht="30" customHeight="1" x14ac:dyDescent="0.2">
      <c r="A21" s="9" t="s">
        <v>43</v>
      </c>
      <c r="B21" s="17" t="s">
        <v>49</v>
      </c>
      <c r="C21" s="9" t="s">
        <v>0</v>
      </c>
      <c r="D21" s="9" t="s">
        <v>17</v>
      </c>
      <c r="E21" s="9" t="s">
        <v>18</v>
      </c>
      <c r="F21" s="9" t="s">
        <v>19</v>
      </c>
      <c r="G21" s="9" t="s">
        <v>20</v>
      </c>
      <c r="H21" s="9" t="s">
        <v>16</v>
      </c>
      <c r="I21" s="9" t="s">
        <v>15</v>
      </c>
      <c r="J21" s="9" t="s">
        <v>21</v>
      </c>
      <c r="K21" s="9" t="s">
        <v>22</v>
      </c>
      <c r="L21" s="9" t="s">
        <v>23</v>
      </c>
      <c r="M21" s="9" t="s">
        <v>24</v>
      </c>
      <c r="N21" s="9" t="s">
        <v>1</v>
      </c>
      <c r="O21" s="5"/>
    </row>
    <row r="22" spans="1:18" x14ac:dyDescent="0.2">
      <c r="A22" s="31">
        <v>1</v>
      </c>
      <c r="B22" s="1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">
        <f>(C22+D22+E22+F22+G22+H22+I22+J22+K22+L22+M22+N22)/$F$12</f>
        <v>0</v>
      </c>
    </row>
    <row r="23" spans="1:18" x14ac:dyDescent="0.2">
      <c r="A23" s="31">
        <v>2</v>
      </c>
      <c r="B23" s="1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2">
        <f t="shared" ref="O23:O53" si="0">(C23+D23+E23+F23+G23+H23+I23+J23+K23+L23+M23+N23)/$F$12</f>
        <v>0</v>
      </c>
    </row>
    <row r="24" spans="1:18" x14ac:dyDescent="0.2">
      <c r="A24" s="31">
        <v>3</v>
      </c>
      <c r="B24" s="1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">
        <f t="shared" si="0"/>
        <v>0</v>
      </c>
    </row>
    <row r="25" spans="1:18" x14ac:dyDescent="0.2">
      <c r="A25" s="31">
        <v>4</v>
      </c>
      <c r="B25" s="18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">
        <f t="shared" si="0"/>
        <v>0</v>
      </c>
    </row>
    <row r="26" spans="1:18" x14ac:dyDescent="0.2">
      <c r="A26" s="31">
        <v>5</v>
      </c>
      <c r="B26" s="18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">
        <f t="shared" si="0"/>
        <v>0</v>
      </c>
    </row>
    <row r="27" spans="1:18" x14ac:dyDescent="0.2">
      <c r="A27" s="31">
        <v>6</v>
      </c>
      <c r="B27" s="18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">
        <f t="shared" si="0"/>
        <v>0</v>
      </c>
    </row>
    <row r="28" spans="1:18" x14ac:dyDescent="0.2">
      <c r="A28" s="31">
        <v>7</v>
      </c>
      <c r="B28" s="18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">
        <f t="shared" si="0"/>
        <v>0</v>
      </c>
    </row>
    <row r="29" spans="1:18" x14ac:dyDescent="0.2">
      <c r="A29" s="31">
        <v>8</v>
      </c>
      <c r="B29" s="18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">
        <f t="shared" si="0"/>
        <v>0</v>
      </c>
    </row>
    <row r="30" spans="1:18" x14ac:dyDescent="0.2">
      <c r="A30" s="31">
        <v>9</v>
      </c>
      <c r="B30" s="18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">
        <f t="shared" si="0"/>
        <v>0</v>
      </c>
    </row>
    <row r="31" spans="1:18" x14ac:dyDescent="0.2">
      <c r="A31" s="31">
        <v>10</v>
      </c>
      <c r="B31" s="1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>
        <f t="shared" si="0"/>
        <v>0</v>
      </c>
    </row>
    <row r="32" spans="1:18" x14ac:dyDescent="0.2">
      <c r="A32" s="31">
        <v>11</v>
      </c>
      <c r="B32" s="1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">
        <f t="shared" si="0"/>
        <v>0</v>
      </c>
    </row>
    <row r="33" spans="1:15" x14ac:dyDescent="0.2">
      <c r="A33" s="31">
        <v>12</v>
      </c>
      <c r="B33" s="18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">
        <f t="shared" si="0"/>
        <v>0</v>
      </c>
    </row>
    <row r="34" spans="1:15" x14ac:dyDescent="0.2">
      <c r="A34" s="31">
        <v>13</v>
      </c>
      <c r="B34" s="18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">
        <f t="shared" si="0"/>
        <v>0</v>
      </c>
    </row>
    <row r="35" spans="1:15" x14ac:dyDescent="0.2">
      <c r="A35" s="31">
        <v>14</v>
      </c>
      <c r="B35" s="1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">
        <f t="shared" si="0"/>
        <v>0</v>
      </c>
    </row>
    <row r="36" spans="1:15" x14ac:dyDescent="0.2">
      <c r="A36" s="31">
        <v>15</v>
      </c>
      <c r="B36" s="1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">
        <f t="shared" si="0"/>
        <v>0</v>
      </c>
    </row>
    <row r="37" spans="1:15" x14ac:dyDescent="0.2">
      <c r="A37" s="31">
        <v>16</v>
      </c>
      <c r="B37" s="1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">
        <f t="shared" si="0"/>
        <v>0</v>
      </c>
    </row>
    <row r="38" spans="1:15" x14ac:dyDescent="0.2">
      <c r="A38" s="31">
        <v>17</v>
      </c>
      <c r="B38" s="1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2">
        <f t="shared" si="0"/>
        <v>0</v>
      </c>
    </row>
    <row r="39" spans="1:15" x14ac:dyDescent="0.2">
      <c r="A39" s="31">
        <v>18</v>
      </c>
      <c r="B39" s="1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2">
        <f t="shared" si="0"/>
        <v>0</v>
      </c>
    </row>
    <row r="40" spans="1:15" x14ac:dyDescent="0.2">
      <c r="A40" s="31">
        <v>19</v>
      </c>
      <c r="B40" s="1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2">
        <f t="shared" si="0"/>
        <v>0</v>
      </c>
    </row>
    <row r="41" spans="1:15" x14ac:dyDescent="0.2">
      <c r="A41" s="31">
        <v>20</v>
      </c>
      <c r="B41" s="1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2">
        <f t="shared" si="0"/>
        <v>0</v>
      </c>
    </row>
    <row r="42" spans="1:15" x14ac:dyDescent="0.2">
      <c r="A42" s="31">
        <v>21</v>
      </c>
      <c r="B42" s="1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">
        <f t="shared" si="0"/>
        <v>0</v>
      </c>
    </row>
    <row r="43" spans="1:15" x14ac:dyDescent="0.2">
      <c r="A43" s="31">
        <v>22</v>
      </c>
      <c r="B43" s="18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2">
        <f t="shared" si="0"/>
        <v>0</v>
      </c>
    </row>
    <row r="44" spans="1:15" x14ac:dyDescent="0.2">
      <c r="A44" s="31">
        <v>23</v>
      </c>
      <c r="B44" s="1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2">
        <f t="shared" si="0"/>
        <v>0</v>
      </c>
    </row>
    <row r="45" spans="1:15" x14ac:dyDescent="0.2">
      <c r="A45" s="31">
        <v>24</v>
      </c>
      <c r="B45" s="18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">
        <f t="shared" si="0"/>
        <v>0</v>
      </c>
    </row>
    <row r="46" spans="1:15" x14ac:dyDescent="0.2">
      <c r="A46" s="31">
        <v>25</v>
      </c>
      <c r="B46" s="1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2">
        <f t="shared" si="0"/>
        <v>0</v>
      </c>
    </row>
    <row r="47" spans="1:15" x14ac:dyDescent="0.2">
      <c r="A47" s="31">
        <v>26</v>
      </c>
      <c r="B47" s="18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2">
        <f t="shared" si="0"/>
        <v>0</v>
      </c>
    </row>
    <row r="48" spans="1:15" x14ac:dyDescent="0.2">
      <c r="A48" s="31">
        <v>27</v>
      </c>
      <c r="B48" s="18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2">
        <f t="shared" si="0"/>
        <v>0</v>
      </c>
    </row>
    <row r="49" spans="1:15" x14ac:dyDescent="0.2">
      <c r="A49" s="31">
        <v>28</v>
      </c>
      <c r="B49" s="18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>
        <f t="shared" si="0"/>
        <v>0</v>
      </c>
    </row>
    <row r="50" spans="1:15" x14ac:dyDescent="0.2">
      <c r="A50" s="31">
        <v>29</v>
      </c>
      <c r="B50" s="18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">
        <f t="shared" si="0"/>
        <v>0</v>
      </c>
    </row>
    <row r="51" spans="1:15" x14ac:dyDescent="0.2">
      <c r="A51" s="31">
        <v>30</v>
      </c>
      <c r="B51" s="18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2">
        <f t="shared" si="0"/>
        <v>0</v>
      </c>
    </row>
    <row r="52" spans="1:15" x14ac:dyDescent="0.2">
      <c r="A52" s="31">
        <v>31</v>
      </c>
      <c r="B52" s="18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2">
        <f t="shared" si="0"/>
        <v>0</v>
      </c>
    </row>
    <row r="53" spans="1:15" x14ac:dyDescent="0.2">
      <c r="A53" s="31">
        <v>32</v>
      </c>
      <c r="B53" s="18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2">
        <f t="shared" si="0"/>
        <v>0</v>
      </c>
    </row>
    <row r="54" spans="1:15" x14ac:dyDescent="0.2">
      <c r="A54" s="31">
        <v>33</v>
      </c>
      <c r="B54" s="18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2">
        <f t="shared" ref="O54:O71" si="1">(C54+D54+E54+F54+G54+H54+I54+J54+K54+L54+M54+N54)/$F$12</f>
        <v>0</v>
      </c>
    </row>
    <row r="55" spans="1:15" x14ac:dyDescent="0.2">
      <c r="A55" s="31">
        <v>34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2">
        <f t="shared" si="1"/>
        <v>0</v>
      </c>
    </row>
    <row r="56" spans="1:15" x14ac:dyDescent="0.2">
      <c r="A56" s="31">
        <v>35</v>
      </c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2">
        <f t="shared" si="1"/>
        <v>0</v>
      </c>
    </row>
    <row r="57" spans="1:15" x14ac:dyDescent="0.2">
      <c r="A57" s="31">
        <v>36</v>
      </c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2">
        <f t="shared" si="1"/>
        <v>0</v>
      </c>
    </row>
    <row r="58" spans="1:15" x14ac:dyDescent="0.2">
      <c r="A58" s="31">
        <v>37</v>
      </c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2">
        <f t="shared" si="1"/>
        <v>0</v>
      </c>
    </row>
    <row r="59" spans="1:15" x14ac:dyDescent="0.2">
      <c r="A59" s="31">
        <v>38</v>
      </c>
      <c r="B59" s="18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2">
        <f t="shared" si="1"/>
        <v>0</v>
      </c>
    </row>
    <row r="60" spans="1:15" x14ac:dyDescent="0.2">
      <c r="A60" s="31">
        <v>39</v>
      </c>
      <c r="B60" s="18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2">
        <f t="shared" si="1"/>
        <v>0</v>
      </c>
    </row>
    <row r="61" spans="1:15" x14ac:dyDescent="0.2">
      <c r="A61" s="31">
        <v>40</v>
      </c>
      <c r="B61" s="18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2">
        <f t="shared" si="1"/>
        <v>0</v>
      </c>
    </row>
    <row r="62" spans="1:15" x14ac:dyDescent="0.2">
      <c r="A62" s="31">
        <v>41</v>
      </c>
      <c r="B62" s="18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2">
        <f t="shared" si="1"/>
        <v>0</v>
      </c>
    </row>
    <row r="63" spans="1:15" x14ac:dyDescent="0.2">
      <c r="A63" s="31">
        <v>42</v>
      </c>
      <c r="B63" s="18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2">
        <f t="shared" si="1"/>
        <v>0</v>
      </c>
    </row>
    <row r="64" spans="1:15" x14ac:dyDescent="0.2">
      <c r="A64" s="31">
        <v>43</v>
      </c>
      <c r="B64" s="18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2">
        <f t="shared" si="1"/>
        <v>0</v>
      </c>
    </row>
    <row r="65" spans="1:15" x14ac:dyDescent="0.2">
      <c r="A65" s="31">
        <v>44</v>
      </c>
      <c r="B65" s="18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2">
        <f t="shared" si="1"/>
        <v>0</v>
      </c>
    </row>
    <row r="66" spans="1:15" x14ac:dyDescent="0.2">
      <c r="A66" s="31">
        <v>45</v>
      </c>
      <c r="B66" s="18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2">
        <f t="shared" si="1"/>
        <v>0</v>
      </c>
    </row>
    <row r="67" spans="1:15" x14ac:dyDescent="0.2">
      <c r="A67" s="31">
        <v>46</v>
      </c>
      <c r="B67" s="18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2">
        <f t="shared" si="1"/>
        <v>0</v>
      </c>
    </row>
    <row r="68" spans="1:15" x14ac:dyDescent="0.2">
      <c r="A68" s="31">
        <v>47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2">
        <f t="shared" si="1"/>
        <v>0</v>
      </c>
    </row>
    <row r="69" spans="1:15" x14ac:dyDescent="0.2">
      <c r="A69" s="31">
        <v>48</v>
      </c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2">
        <f t="shared" si="1"/>
        <v>0</v>
      </c>
    </row>
    <row r="70" spans="1:15" x14ac:dyDescent="0.2">
      <c r="A70" s="31">
        <v>49</v>
      </c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2">
        <f t="shared" si="1"/>
        <v>0</v>
      </c>
    </row>
    <row r="71" spans="1:15" x14ac:dyDescent="0.2">
      <c r="A71" s="31">
        <v>50</v>
      </c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2">
        <f t="shared" si="1"/>
        <v>0</v>
      </c>
    </row>
  </sheetData>
  <sheetProtection algorithmName="SHA-512" hashValue="VtLxxZ0whv2xvBr1dyjMGioW4emtZsJzQQRSIKirYa34A7Rby62Lja6dVdaLNNG4tK7j0RKMmNSGIIU2xHzxkw==" saltValue="uomg+3gsTqoDTSfYG71oZA==" spinCount="100000" sheet="1" objects="1" scenarios="1"/>
  <mergeCells count="23">
    <mergeCell ref="F12:H12"/>
    <mergeCell ref="A11:C11"/>
    <mergeCell ref="A12:C12"/>
    <mergeCell ref="A13:C13"/>
    <mergeCell ref="D11:E11"/>
    <mergeCell ref="D12:E12"/>
    <mergeCell ref="D13:E13"/>
    <mergeCell ref="I17:N17"/>
    <mergeCell ref="I18:N18"/>
    <mergeCell ref="I19:N19"/>
    <mergeCell ref="A1:O1"/>
    <mergeCell ref="A5:O5"/>
    <mergeCell ref="A16:O16"/>
    <mergeCell ref="A14:O14"/>
    <mergeCell ref="A15:O15"/>
    <mergeCell ref="B2:O2"/>
    <mergeCell ref="B3:O3"/>
    <mergeCell ref="B6:O6"/>
    <mergeCell ref="B7:O7"/>
    <mergeCell ref="B8:O8"/>
    <mergeCell ref="I12:O12"/>
    <mergeCell ref="A10:H10"/>
    <mergeCell ref="F11:H11"/>
  </mergeCells>
  <phoneticPr fontId="3" type="noConversion"/>
  <conditionalFormatting sqref="D22:D71">
    <cfRule type="expression" dxfId="23" priority="25">
      <formula>IF(OR($A$13&gt;2,$D$13&lt;2),TRUE(),FALSE())</formula>
    </cfRule>
  </conditionalFormatting>
  <conditionalFormatting sqref="E22:E71">
    <cfRule type="expression" dxfId="22" priority="26">
      <formula>IF(OR($A$13&gt;3,$D$13&lt;3),TRUE(),FALSE())</formula>
    </cfRule>
  </conditionalFormatting>
  <conditionalFormatting sqref="F22:F71">
    <cfRule type="expression" dxfId="21" priority="27">
      <formula>IF(OR($A$13&gt;4,$D$13&lt;4),TRUE(),FALSE())</formula>
    </cfRule>
  </conditionalFormatting>
  <conditionalFormatting sqref="C22:C71">
    <cfRule type="expression" dxfId="20" priority="28">
      <formula>IF(OR($A$13&gt;1,$D$13&lt;1),TRUE(),FALSE())</formula>
    </cfRule>
  </conditionalFormatting>
  <conditionalFormatting sqref="G22:G71">
    <cfRule type="expression" dxfId="19" priority="29">
      <formula>IF(OR($A$13&gt;5,$D$13&lt;5),TRUE(),FALSE())</formula>
    </cfRule>
  </conditionalFormatting>
  <conditionalFormatting sqref="H22:H71">
    <cfRule type="expression" dxfId="18" priority="30">
      <formula>IF(OR($A$13&gt;6,$D$13&lt;6),TRUE(),FALSE())</formula>
    </cfRule>
  </conditionalFormatting>
  <conditionalFormatting sqref="I22:I71">
    <cfRule type="expression" dxfId="17" priority="31">
      <formula>IF(OR($A$13&gt;7,$D$13&lt;7),TRUE(),FALSE())</formula>
    </cfRule>
  </conditionalFormatting>
  <conditionalFormatting sqref="J22:J71">
    <cfRule type="expression" dxfId="16" priority="32">
      <formula>IF(OR($A$13&gt;8,$D$13&lt;8),TRUE(),FALSE())</formula>
    </cfRule>
  </conditionalFormatting>
  <conditionalFormatting sqref="K22:K71">
    <cfRule type="expression" dxfId="15" priority="33">
      <formula>IF(OR($A$13&gt;9,$D$13&lt;9),TRUE(),FALSE())</formula>
    </cfRule>
  </conditionalFormatting>
  <conditionalFormatting sqref="L22:L71">
    <cfRule type="expression" dxfId="14" priority="34">
      <formula>IF(OR($A$13&gt;10,$D$13&lt;10),TRUE(),FALSE())</formula>
    </cfRule>
  </conditionalFormatting>
  <conditionalFormatting sqref="M22:M71">
    <cfRule type="expression" dxfId="13" priority="35">
      <formula>IF(OR($A$13&gt;11,$D$13&lt;11),TRUE(),FALSE())</formula>
    </cfRule>
  </conditionalFormatting>
  <conditionalFormatting sqref="N22:N71">
    <cfRule type="expression" dxfId="12" priority="36">
      <formula>IF(OR($A$13&gt;12,$D$13&lt;12),TRUE(),FALSE())</formula>
    </cfRule>
  </conditionalFormatting>
  <dataValidations count="3">
    <dataValidation type="list" allowBlank="1" showInputMessage="1" showErrorMessage="1" error="Veuillez sélectionner un mois d'ouverture" sqref="A12:B12" xr:uid="{9D0E8847-BD1C-42F4-97FF-998355CF46E8}">
      <formula1>"Janvier, Février, Mars, Avril, Mai, Juin, Juillet, Août, Septembre, Octobre, Novembre, Décembre"</formula1>
    </dataValidation>
    <dataValidation type="list" allowBlank="1" showInputMessage="1" showErrorMessage="1" error="Veuillez sélectionner un mois de fermeture" sqref="D12" xr:uid="{A2BA627D-84CC-4B60-B727-0EF3505A64DC}">
      <formula1>"Janvier, Février, Mars, Avril, Mai, Juin, Juillet, Août, Septembre, Octobre, Novembre, Décembre"</formula1>
    </dataValidation>
    <dataValidation type="list" showInputMessage="1" showErrorMessage="1" sqref="B22:B71" xr:uid="{03BB5F99-6E7E-4B8E-8D2C-B353351B305A}">
      <formula1>"Médiateur, Accueil et secrétariat, Encadrement,"</formula1>
    </dataValidation>
  </dataValidation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2839-488A-4723-8E38-1AD5334E557B}">
  <dimension ref="A1:T22"/>
  <sheetViews>
    <sheetView showGridLines="0" zoomScaleNormal="100" workbookViewId="0">
      <selection activeCell="I5" sqref="I5:O5"/>
    </sheetView>
  </sheetViews>
  <sheetFormatPr baseColWidth="10" defaultColWidth="11.5703125" defaultRowHeight="15" x14ac:dyDescent="0.2"/>
  <cols>
    <col min="1" max="1" width="20.28515625" style="5" customWidth="1"/>
    <col min="2" max="2" width="24.28515625" style="5" customWidth="1"/>
    <col min="3" max="13" width="13.5703125" style="5" customWidth="1"/>
    <col min="14" max="14" width="11.140625" style="5" customWidth="1"/>
    <col min="15" max="15" width="11.5703125" style="5"/>
    <col min="16" max="20" width="11.5703125" style="21"/>
    <col min="21" max="16384" width="11.5703125" style="5"/>
  </cols>
  <sheetData>
    <row r="1" spans="1:17" ht="20.25" x14ac:dyDescent="0.3">
      <c r="A1" s="51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19"/>
      <c r="Q1" s="20"/>
    </row>
    <row r="2" spans="1:17" ht="19.149999999999999" customHeight="1" x14ac:dyDescent="0.25">
      <c r="A2" s="22" t="s">
        <v>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P2" s="19"/>
      <c r="Q2" s="20"/>
    </row>
    <row r="3" spans="1:17" ht="19.149999999999999" customHeight="1" x14ac:dyDescent="0.25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19"/>
      <c r="Q3" s="20"/>
    </row>
    <row r="4" spans="1:17" ht="18.75" x14ac:dyDescent="0.25">
      <c r="A4" s="45" t="s">
        <v>42</v>
      </c>
      <c r="B4" s="45"/>
      <c r="C4" s="45"/>
      <c r="D4" s="45" t="s">
        <v>32</v>
      </c>
      <c r="E4" s="45"/>
      <c r="F4" s="43" t="s">
        <v>34</v>
      </c>
      <c r="G4" s="43"/>
      <c r="H4" s="43"/>
      <c r="P4" s="19"/>
      <c r="Q4" s="20"/>
    </row>
    <row r="5" spans="1:17" ht="15.75" x14ac:dyDescent="0.25">
      <c r="A5" s="48" t="s">
        <v>18</v>
      </c>
      <c r="B5" s="48"/>
      <c r="C5" s="48"/>
      <c r="D5" s="48" t="s">
        <v>24</v>
      </c>
      <c r="E5" s="48"/>
      <c r="F5" s="44">
        <f>IF((A6&gt;D6),"Erreur : le dernier mois d'ouverture doit toujours être postérieur au mois d'ouverture",D6-A6+1)</f>
        <v>9</v>
      </c>
      <c r="G5" s="44"/>
      <c r="H5" s="44"/>
      <c r="I5" s="41"/>
      <c r="J5" s="36"/>
      <c r="K5" s="36"/>
      <c r="L5" s="36"/>
      <c r="M5" s="36"/>
      <c r="N5" s="36"/>
      <c r="O5" s="36"/>
      <c r="P5" s="19"/>
      <c r="Q5" s="20"/>
    </row>
    <row r="6" spans="1:17" x14ac:dyDescent="0.2">
      <c r="A6" s="47">
        <f>_xlfn.XLOOKUP(A5,'Feuille de calcul ETP'!P2:P13,'Feuille de calcul ETP'!Q2:Q13)</f>
        <v>3</v>
      </c>
      <c r="B6" s="47"/>
      <c r="C6" s="47"/>
      <c r="D6" s="47">
        <f>_xlfn.XLOOKUP(D5,'Feuille de calcul ETP'!P2:P13,'Feuille de calcul ETP'!Q2:Q13)</f>
        <v>11</v>
      </c>
      <c r="E6" s="47"/>
    </row>
    <row r="7" spans="1:17" ht="15.75" x14ac:dyDescent="0.25">
      <c r="A7" s="52" t="s">
        <v>38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19"/>
      <c r="Q7" s="20"/>
    </row>
    <row r="8" spans="1:17" ht="125.45" customHeight="1" x14ac:dyDescent="0.25">
      <c r="A8" s="35" t="s">
        <v>51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P8" s="19"/>
      <c r="Q8" s="20"/>
    </row>
    <row r="9" spans="1:17" ht="15.75" x14ac:dyDescent="0.25">
      <c r="P9" s="19"/>
      <c r="Q9" s="20"/>
    </row>
    <row r="10" spans="1:17" x14ac:dyDescent="0.2">
      <c r="A10" s="35" t="s">
        <v>39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7" ht="15.75" x14ac:dyDescent="0.2">
      <c r="I11" s="32" t="s">
        <v>46</v>
      </c>
      <c r="J11" s="32"/>
      <c r="K11" s="32"/>
      <c r="L11" s="32"/>
      <c r="M11" s="32"/>
      <c r="N11" s="32"/>
      <c r="O11" s="8">
        <f>SUMIF(B16:B22, "Médiateur",O16:O22)</f>
        <v>1.7999999999999998</v>
      </c>
    </row>
    <row r="12" spans="1:17" ht="15.75" x14ac:dyDescent="0.2">
      <c r="I12" s="32" t="s">
        <v>47</v>
      </c>
      <c r="J12" s="32"/>
      <c r="K12" s="32"/>
      <c r="L12" s="32"/>
      <c r="M12" s="32"/>
      <c r="N12" s="32"/>
      <c r="O12" s="8">
        <f>SUMIF(B16:B22, "Accueil et secrétariat",O16:O22)</f>
        <v>0.7666666666666665</v>
      </c>
    </row>
    <row r="13" spans="1:17" ht="15.75" x14ac:dyDescent="0.2">
      <c r="I13" s="32" t="s">
        <v>48</v>
      </c>
      <c r="J13" s="32"/>
      <c r="K13" s="32"/>
      <c r="L13" s="32"/>
      <c r="M13" s="32"/>
      <c r="N13" s="32"/>
      <c r="O13" s="8">
        <f>SUMIF(B16:B22, "Encadrement",O16:O22)</f>
        <v>1</v>
      </c>
    </row>
    <row r="15" spans="1:17" ht="15.75" x14ac:dyDescent="0.2">
      <c r="A15" s="9" t="s">
        <v>43</v>
      </c>
      <c r="B15" s="17" t="s">
        <v>49</v>
      </c>
      <c r="C15" s="9" t="s">
        <v>0</v>
      </c>
      <c r="D15" s="9" t="s">
        <v>17</v>
      </c>
      <c r="E15" s="9" t="s">
        <v>18</v>
      </c>
      <c r="F15" s="9" t="s">
        <v>19</v>
      </c>
      <c r="G15" s="9" t="s">
        <v>20</v>
      </c>
      <c r="H15" s="9" t="s">
        <v>16</v>
      </c>
      <c r="I15" s="9" t="s">
        <v>15</v>
      </c>
      <c r="J15" s="9" t="s">
        <v>21</v>
      </c>
      <c r="K15" s="9" t="s">
        <v>22</v>
      </c>
      <c r="L15" s="9" t="s">
        <v>23</v>
      </c>
      <c r="M15" s="9" t="s">
        <v>24</v>
      </c>
      <c r="N15" s="9" t="s">
        <v>1</v>
      </c>
    </row>
    <row r="16" spans="1:17" x14ac:dyDescent="0.2">
      <c r="A16" s="23">
        <v>1</v>
      </c>
      <c r="B16" s="24" t="s">
        <v>26</v>
      </c>
      <c r="C16" s="25"/>
      <c r="D16" s="25"/>
      <c r="E16" s="25">
        <v>1</v>
      </c>
      <c r="F16" s="25">
        <v>1</v>
      </c>
      <c r="G16" s="25">
        <v>1</v>
      </c>
      <c r="H16" s="25">
        <v>1</v>
      </c>
      <c r="I16" s="25">
        <v>1</v>
      </c>
      <c r="J16" s="25">
        <v>1</v>
      </c>
      <c r="K16" s="25">
        <v>1</v>
      </c>
      <c r="L16" s="25">
        <v>1</v>
      </c>
      <c r="M16" s="25">
        <v>1</v>
      </c>
      <c r="N16" s="25"/>
      <c r="O16" s="26">
        <f t="shared" ref="O16:O22" si="0">(C16+D16+E16+F16+G16+H16+I16+J16+K16+L16+M16+N16)/$F$5</f>
        <v>1</v>
      </c>
    </row>
    <row r="17" spans="1:15" x14ac:dyDescent="0.2">
      <c r="A17" s="23">
        <v>2</v>
      </c>
      <c r="B17" s="27" t="s">
        <v>25</v>
      </c>
      <c r="C17" s="25"/>
      <c r="D17" s="25"/>
      <c r="E17" s="25">
        <v>1</v>
      </c>
      <c r="F17" s="25">
        <v>1</v>
      </c>
      <c r="G17" s="25">
        <v>1</v>
      </c>
      <c r="H17" s="25">
        <v>1</v>
      </c>
      <c r="I17" s="25">
        <v>1</v>
      </c>
      <c r="J17" s="25">
        <v>1</v>
      </c>
      <c r="K17" s="25">
        <v>1</v>
      </c>
      <c r="L17" s="25">
        <v>1</v>
      </c>
      <c r="M17" s="25">
        <v>1</v>
      </c>
      <c r="N17" s="25"/>
      <c r="O17" s="26">
        <f t="shared" si="0"/>
        <v>1</v>
      </c>
    </row>
    <row r="18" spans="1:15" x14ac:dyDescent="0.2">
      <c r="A18" s="23">
        <v>3</v>
      </c>
      <c r="B18" s="27" t="s">
        <v>25</v>
      </c>
      <c r="C18" s="25"/>
      <c r="D18" s="25"/>
      <c r="E18" s="25">
        <v>0.8</v>
      </c>
      <c r="F18" s="25">
        <v>0.8</v>
      </c>
      <c r="G18" s="25">
        <v>0.8</v>
      </c>
      <c r="H18" s="25">
        <v>0.8</v>
      </c>
      <c r="I18" s="25">
        <v>0.8</v>
      </c>
      <c r="J18" s="25">
        <v>0.8</v>
      </c>
      <c r="K18" s="25"/>
      <c r="L18" s="25"/>
      <c r="M18" s="25"/>
      <c r="N18" s="25"/>
      <c r="O18" s="26">
        <f t="shared" si="0"/>
        <v>0.53333333333333333</v>
      </c>
    </row>
    <row r="19" spans="1:15" x14ac:dyDescent="0.2">
      <c r="A19" s="23">
        <v>4</v>
      </c>
      <c r="B19" s="28" t="s">
        <v>27</v>
      </c>
      <c r="C19" s="25"/>
      <c r="D19" s="25"/>
      <c r="E19" s="25">
        <v>0.5</v>
      </c>
      <c r="F19" s="25">
        <v>0.5</v>
      </c>
      <c r="G19" s="25">
        <v>0.5</v>
      </c>
      <c r="H19" s="25">
        <v>0.8</v>
      </c>
      <c r="I19" s="25">
        <v>0.8</v>
      </c>
      <c r="J19" s="25">
        <v>0.8</v>
      </c>
      <c r="K19" s="25">
        <v>0.8</v>
      </c>
      <c r="L19" s="25">
        <v>0.8</v>
      </c>
      <c r="M19" s="25">
        <v>0.8</v>
      </c>
      <c r="N19" s="25"/>
      <c r="O19" s="26">
        <f t="shared" si="0"/>
        <v>0.69999999999999984</v>
      </c>
    </row>
    <row r="20" spans="1:15" x14ac:dyDescent="0.2">
      <c r="A20" s="23"/>
      <c r="B20" s="2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 t="shared" si="0"/>
        <v>0</v>
      </c>
    </row>
    <row r="21" spans="1:15" x14ac:dyDescent="0.2">
      <c r="A21" s="49" t="s">
        <v>50</v>
      </c>
      <c r="B21" s="28" t="s">
        <v>27</v>
      </c>
      <c r="C21" s="30"/>
      <c r="D21" s="25"/>
      <c r="E21" s="25"/>
      <c r="F21" s="25"/>
      <c r="G21" s="25"/>
      <c r="H21" s="25"/>
      <c r="I21" s="25"/>
      <c r="J21" s="25"/>
      <c r="K21" s="25">
        <v>0.2</v>
      </c>
      <c r="L21" s="25">
        <v>0.2</v>
      </c>
      <c r="M21" s="25">
        <v>0.2</v>
      </c>
      <c r="N21" s="25"/>
      <c r="O21" s="26">
        <f t="shared" si="0"/>
        <v>6.666666666666668E-2</v>
      </c>
    </row>
    <row r="22" spans="1:15" x14ac:dyDescent="0.2">
      <c r="A22" s="50"/>
      <c r="B22" s="27" t="s">
        <v>25</v>
      </c>
      <c r="C22" s="25"/>
      <c r="D22" s="25"/>
      <c r="E22" s="25"/>
      <c r="F22" s="25"/>
      <c r="G22" s="25"/>
      <c r="H22" s="25"/>
      <c r="I22" s="25"/>
      <c r="J22" s="25"/>
      <c r="K22" s="25">
        <v>0.8</v>
      </c>
      <c r="L22" s="25">
        <v>0.8</v>
      </c>
      <c r="M22" s="25">
        <v>0.8</v>
      </c>
      <c r="N22" s="25"/>
      <c r="O22" s="26">
        <f t="shared" si="0"/>
        <v>0.26666666666666672</v>
      </c>
    </row>
  </sheetData>
  <sheetProtection algorithmName="SHA-512" hashValue="Oc4LInx0XaqiZCnhIKMFAsRQnd9meTz2jkYsLZIDZ0E1RcaUJVSIPE4fSuOHg4NqJp+gnBTJBWWGo1viScjqZw==" saltValue="/Et4kst+Tw1EnaTrD0uRCA==" spinCount="100000" sheet="1" objects="1" scenarios="1"/>
  <mergeCells count="18">
    <mergeCell ref="A21:A22"/>
    <mergeCell ref="A1:O1"/>
    <mergeCell ref="A7:O7"/>
    <mergeCell ref="A10:O10"/>
    <mergeCell ref="I11:N11"/>
    <mergeCell ref="I12:N12"/>
    <mergeCell ref="A3:O3"/>
    <mergeCell ref="A8:N8"/>
    <mergeCell ref="I5:O5"/>
    <mergeCell ref="A6:C6"/>
    <mergeCell ref="D6:E6"/>
    <mergeCell ref="A4:C4"/>
    <mergeCell ref="D4:E4"/>
    <mergeCell ref="F4:H4"/>
    <mergeCell ref="A5:C5"/>
    <mergeCell ref="D5:E5"/>
    <mergeCell ref="F5:H5"/>
    <mergeCell ref="I13:N13"/>
  </mergeCells>
  <conditionalFormatting sqref="D16:D22">
    <cfRule type="expression" dxfId="11" priority="1">
      <formula>IF(OR($A$6&gt;2,$D$6&lt;2),TRUE(),FALSE())</formula>
    </cfRule>
  </conditionalFormatting>
  <conditionalFormatting sqref="E16:E22">
    <cfRule type="expression" dxfId="10" priority="2">
      <formula>IF(OR($A$6&gt;3,$D$6&lt;3),TRUE(),FALSE())</formula>
    </cfRule>
  </conditionalFormatting>
  <conditionalFormatting sqref="F16:F22">
    <cfRule type="expression" dxfId="9" priority="3">
      <formula>IF(OR($A$6&gt;4,$D$6&lt;4),TRUE(),FALSE())</formula>
    </cfRule>
  </conditionalFormatting>
  <conditionalFormatting sqref="C16:C22">
    <cfRule type="expression" dxfId="8" priority="4">
      <formula>IF(OR($A$6&gt;1,$D$6&lt;1),TRUE(),FALSE())</formula>
    </cfRule>
  </conditionalFormatting>
  <conditionalFormatting sqref="G16:G22">
    <cfRule type="expression" dxfId="7" priority="5">
      <formula>IF(OR($A$6&gt;5,$D$6&lt;5),TRUE(),FALSE())</formula>
    </cfRule>
  </conditionalFormatting>
  <conditionalFormatting sqref="H16:H22">
    <cfRule type="expression" dxfId="6" priority="6">
      <formula>IF(OR($A$6&gt;6,$D$6&lt;6),TRUE(),FALSE())</formula>
    </cfRule>
  </conditionalFormatting>
  <conditionalFormatting sqref="I16:I22">
    <cfRule type="expression" dxfId="5" priority="7">
      <formula>IF(OR($A$6&gt;7,$D$6&lt;7),TRUE(),FALSE())</formula>
    </cfRule>
  </conditionalFormatting>
  <conditionalFormatting sqref="J16:J22">
    <cfRule type="expression" dxfId="4" priority="8">
      <formula>IF(OR($A$6&gt;8,$D$6&lt;8),TRUE(),FALSE())</formula>
    </cfRule>
  </conditionalFormatting>
  <conditionalFormatting sqref="K16:K22">
    <cfRule type="expression" dxfId="3" priority="9">
      <formula>IF(OR($A$6&gt;9,$D$6&lt;9),TRUE(),FALSE())</formula>
    </cfRule>
  </conditionalFormatting>
  <conditionalFormatting sqref="L16:L22">
    <cfRule type="expression" dxfId="2" priority="10">
      <formula>IF(OR($A$6&gt;10,$D$6&lt;10),TRUE(),FALSE())</formula>
    </cfRule>
  </conditionalFormatting>
  <conditionalFormatting sqref="M16:M22">
    <cfRule type="expression" dxfId="1" priority="11">
      <formula>IF(OR($A$6&gt;11,$D$6&lt;11),TRUE(),FALSE())</formula>
    </cfRule>
  </conditionalFormatting>
  <conditionalFormatting sqref="N16:N22">
    <cfRule type="expression" dxfId="0" priority="12">
      <formula>IF(OR($A$6&gt;12,$D$6&lt;12),TRUE(),FALSE())</formula>
    </cfRule>
  </conditionalFormatting>
  <dataValidations count="3">
    <dataValidation type="list" allowBlank="1" showInputMessage="1" showErrorMessage="1" error="Veuillez sélectionner un mois de fermeture" sqref="D5" xr:uid="{1175452D-B147-46FD-8DB4-C58A38474EE8}">
      <formula1>"Janvier, Février, Mars, Avril, Mai, Juin, Juillet, Août, Septembre, Octobre, Novembre, Décembre"</formula1>
    </dataValidation>
    <dataValidation type="list" allowBlank="1" showInputMessage="1" showErrorMessage="1" error="Veuillez sélectionner un mois d'ouverture" sqref="A5:B5" xr:uid="{EFD3E709-E851-460A-8C7A-39852DE814D0}">
      <formula1>"Janvier, Février, Mars, Avril, Mai, Juin, Juillet, Août, Septembre, Octobre, Novembre, Décembre"</formula1>
    </dataValidation>
    <dataValidation type="list" allowBlank="1" showInputMessage="1" showErrorMessage="1" sqref="B16:B22" xr:uid="{AE56668A-B0E5-423C-9B00-EBD66EFFB61A}">
      <formula1>"Médiateur, Accueil et secrétariat, Encadrement"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7E1CB4921D5342B305D274569F2FC5" ma:contentTypeVersion="11" ma:contentTypeDescription="Crée un document." ma:contentTypeScope="" ma:versionID="4da2327facbe0cf74c43c32d4b3c992c">
  <xsd:schema xmlns:xsd="http://www.w3.org/2001/XMLSchema" xmlns:xs="http://www.w3.org/2001/XMLSchema" xmlns:p="http://schemas.microsoft.com/office/2006/metadata/properties" xmlns:ns2="42912d35-8b74-4612-9abe-b6141e124175" xmlns:ns3="87ecae6d-d9a3-4c79-b4c8-fedac0bafe1c" targetNamespace="http://schemas.microsoft.com/office/2006/metadata/properties" ma:root="true" ma:fieldsID="f72014df42bfb15914bc71c3f7e1e354" ns2:_="" ns3:_="">
    <xsd:import namespace="42912d35-8b74-4612-9abe-b6141e124175"/>
    <xsd:import namespace="87ecae6d-d9a3-4c79-b4c8-fedac0bafe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12d35-8b74-4612-9abe-b6141e1241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cae6d-d9a3-4c79-b4c8-fedac0bafe1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4B7CAB-D1BB-41E9-BFBE-666F8022E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912d35-8b74-4612-9abe-b6141e124175"/>
    <ds:schemaRef ds:uri="87ecae6d-d9a3-4c79-b4c8-fedac0bafe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357CB-572A-41C5-BF52-67799D70E4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68EF21-B82F-4582-BFE6-7E827AD41F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calcul ETP</vt:lpstr>
      <vt:lpstr>exemples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JANVIER 755</dc:creator>
  <cp:lastModifiedBy>Claire LHOSTE 861</cp:lastModifiedBy>
  <cp:lastPrinted>2023-08-28T15:42:32Z</cp:lastPrinted>
  <dcterms:created xsi:type="dcterms:W3CDTF">2023-06-19T10:32:52Z</dcterms:created>
  <dcterms:modified xsi:type="dcterms:W3CDTF">2024-02-26T10:52:07Z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0x010100177E1CB4921D5342B305D274569F2FC5</vt:lpwstr>
  </property>
  <property fmtid="{D5CDD505-2E9C-101B-9397-08002B2CF9AE}" pid="3" name="MediaServiceImageTags">
    <vt:lpwstr/>
  </property>
</Properties>
</file>