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Action Sociale\Partenaires AS\Service\6 - Pôle AFC\Utilitaire d'aide au calcul des ETP par PS\"/>
    </mc:Choice>
  </mc:AlternateContent>
  <xr:revisionPtr revIDLastSave="0" documentId="8_{58702C37-D858-4FE1-B555-9BE25A3B15A1}" xr6:coauthVersionLast="47" xr6:coauthVersionMax="47" xr10:uidLastSave="{00000000-0000-0000-0000-000000000000}"/>
  <workbookProtection workbookAlgorithmName="SHA-512" workbookHashValue="GAM2ONoRogFwzu4BA17k41PSZ9RG+n4lCA8PhmQ/z6Q07LkkL6T+BFvfqRrQqVy8XOW2C9Kz7CG1U1ySDl+ppw==" workbookSaltValue="c/v40VXnJLxXNEknxYf9kw==" workbookSpinCount="100000" lockStructure="1"/>
  <bookViews>
    <workbookView xWindow="28680" yWindow="-120" windowWidth="29040" windowHeight="15720" firstSheet="3" activeTab="3" xr2:uid="{D382A5C4-349D-45E2-B1D0-D8B454A67236}"/>
  </bookViews>
  <sheets>
    <sheet name="Calcul Ps AAD " sheetId="5" state="hidden" r:id="rId1"/>
    <sheet name="MODELE répartition ETP" sheetId="4" state="hidden" r:id="rId2"/>
    <sheet name="REPARTITION Réelle A dateETP  " sheetId="7" state="hidden" r:id="rId3"/>
    <sheet name="Détermination ETP  Obligatoire" sheetId="1" r:id="rId4"/>
    <sheet name=" Repartition Charges facultatif" sheetId="8" r:id="rId5"/>
    <sheet name="Feuil1" sheetId="11" r:id="rId6"/>
    <sheet name="MODELE répartition CHARGES" sheetId="3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9" i="1" l="1"/>
  <c r="O19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9" i="1"/>
  <c r="N9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9" i="1"/>
  <c r="L10" i="1" l="1"/>
  <c r="M10" i="1" s="1"/>
  <c r="N10" i="1"/>
  <c r="E9" i="1"/>
  <c r="L9" i="1" s="1"/>
  <c r="M9" i="1" s="1"/>
  <c r="R9" i="1" l="1"/>
  <c r="R11" i="1"/>
  <c r="R189" i="1"/>
  <c r="R15" i="1"/>
  <c r="R16" i="1"/>
  <c r="R17" i="1"/>
  <c r="R22" i="1"/>
  <c r="S22" i="1" s="1"/>
  <c r="R23" i="1"/>
  <c r="R25" i="1"/>
  <c r="R26" i="1"/>
  <c r="S26" i="1" s="1"/>
  <c r="R28" i="1"/>
  <c r="R29" i="1"/>
  <c r="R30" i="1"/>
  <c r="S30" i="1" s="1"/>
  <c r="R31" i="1"/>
  <c r="R34" i="1"/>
  <c r="S34" i="1" s="1"/>
  <c r="R38" i="1"/>
  <c r="S38" i="1" s="1"/>
  <c r="R39" i="1"/>
  <c r="R40" i="1"/>
  <c r="R41" i="1"/>
  <c r="R42" i="1"/>
  <c r="S42" i="1" s="1"/>
  <c r="R43" i="1"/>
  <c r="R46" i="1"/>
  <c r="S46" i="1" s="1"/>
  <c r="R47" i="1"/>
  <c r="R50" i="1"/>
  <c r="S50" i="1" s="1"/>
  <c r="R54" i="1"/>
  <c r="S54" i="1" s="1"/>
  <c r="R55" i="1"/>
  <c r="R58" i="1"/>
  <c r="S58" i="1" s="1"/>
  <c r="R61" i="1"/>
  <c r="R63" i="1"/>
  <c r="R64" i="1"/>
  <c r="R65" i="1"/>
  <c r="R66" i="1"/>
  <c r="S66" i="1" s="1"/>
  <c r="R70" i="1"/>
  <c r="S70" i="1" s="1"/>
  <c r="R71" i="1"/>
  <c r="R73" i="1"/>
  <c r="R74" i="1"/>
  <c r="S74" i="1" s="1"/>
  <c r="R75" i="1"/>
  <c r="R76" i="1"/>
  <c r="R79" i="1"/>
  <c r="R81" i="1"/>
  <c r="R82" i="1"/>
  <c r="S82" i="1" s="1"/>
  <c r="R84" i="1"/>
  <c r="R86" i="1"/>
  <c r="S86" i="1" s="1"/>
  <c r="R87" i="1"/>
  <c r="R90" i="1"/>
  <c r="S90" i="1" s="1"/>
  <c r="R93" i="1"/>
  <c r="R94" i="1"/>
  <c r="S94" i="1" s="1"/>
  <c r="R95" i="1"/>
  <c r="R98" i="1"/>
  <c r="S98" i="1" s="1"/>
  <c r="R100" i="1"/>
  <c r="R102" i="1"/>
  <c r="S102" i="1" s="1"/>
  <c r="R103" i="1"/>
  <c r="R105" i="1"/>
  <c r="R106" i="1"/>
  <c r="S106" i="1" s="1"/>
  <c r="R107" i="1"/>
  <c r="R110" i="1"/>
  <c r="S110" i="1" s="1"/>
  <c r="R111" i="1"/>
  <c r="R114" i="1"/>
  <c r="S114" i="1" s="1"/>
  <c r="R118" i="1"/>
  <c r="S118" i="1" s="1"/>
  <c r="R119" i="1"/>
  <c r="R121" i="1"/>
  <c r="R122" i="1"/>
  <c r="S122" i="1" s="1"/>
  <c r="R124" i="1"/>
  <c r="R125" i="1"/>
  <c r="R127" i="1"/>
  <c r="R129" i="1"/>
  <c r="R130" i="1"/>
  <c r="S130" i="1" s="1"/>
  <c r="R134" i="1"/>
  <c r="S134" i="1" s="1"/>
  <c r="R135" i="1"/>
  <c r="R137" i="1"/>
  <c r="R138" i="1"/>
  <c r="S138" i="1" s="1"/>
  <c r="R139" i="1"/>
  <c r="R140" i="1"/>
  <c r="R142" i="1"/>
  <c r="S142" i="1" s="1"/>
  <c r="R143" i="1"/>
  <c r="R145" i="1"/>
  <c r="R146" i="1"/>
  <c r="S146" i="1" s="1"/>
  <c r="R150" i="1"/>
  <c r="S150" i="1" s="1"/>
  <c r="R151" i="1"/>
  <c r="R154" i="1"/>
  <c r="S154" i="1" s="1"/>
  <c r="R157" i="1"/>
  <c r="R159" i="1"/>
  <c r="R160" i="1"/>
  <c r="R162" i="1"/>
  <c r="S162" i="1" s="1"/>
  <c r="R166" i="1"/>
  <c r="S166" i="1" s="1"/>
  <c r="R167" i="1"/>
  <c r="R170" i="1"/>
  <c r="S170" i="1" s="1"/>
  <c r="R171" i="1"/>
  <c r="R172" i="1"/>
  <c r="R174" i="1"/>
  <c r="S174" i="1" s="1"/>
  <c r="R175" i="1"/>
  <c r="R178" i="1"/>
  <c r="S178" i="1" s="1"/>
  <c r="R182" i="1"/>
  <c r="S182" i="1" s="1"/>
  <c r="R183" i="1"/>
  <c r="R184" i="1"/>
  <c r="R185" i="1"/>
  <c r="R186" i="1"/>
  <c r="S186" i="1" s="1"/>
  <c r="R188" i="1"/>
  <c r="R13" i="1"/>
  <c r="S13" i="1" s="1"/>
  <c r="R14" i="1"/>
  <c r="S14" i="1" s="1"/>
  <c r="S17" i="1"/>
  <c r="R18" i="1"/>
  <c r="S18" i="1" s="1"/>
  <c r="R19" i="1"/>
  <c r="S19" i="1" s="1"/>
  <c r="R20" i="1"/>
  <c r="S20" i="1" s="1"/>
  <c r="R24" i="1"/>
  <c r="S24" i="1"/>
  <c r="S28" i="1"/>
  <c r="R32" i="1"/>
  <c r="S32" i="1"/>
  <c r="R36" i="1"/>
  <c r="S36" i="1" s="1"/>
  <c r="S40" i="1"/>
  <c r="R44" i="1"/>
  <c r="S44" i="1" s="1"/>
  <c r="R48" i="1"/>
  <c r="S48" i="1" s="1"/>
  <c r="R56" i="1"/>
  <c r="S56" i="1"/>
  <c r="R59" i="1"/>
  <c r="S59" i="1" s="1"/>
  <c r="R60" i="1"/>
  <c r="S60" i="1"/>
  <c r="R62" i="1"/>
  <c r="S62" i="1" s="1"/>
  <c r="R67" i="1"/>
  <c r="S67" i="1" s="1"/>
  <c r="R68" i="1"/>
  <c r="S68" i="1"/>
  <c r="R72" i="1"/>
  <c r="S72" i="1"/>
  <c r="R78" i="1"/>
  <c r="S78" i="1" s="1"/>
  <c r="R80" i="1"/>
  <c r="S80" i="1" s="1"/>
  <c r="R83" i="1"/>
  <c r="S83" i="1" s="1"/>
  <c r="S84" i="1"/>
  <c r="R92" i="1"/>
  <c r="S92" i="1" s="1"/>
  <c r="R96" i="1"/>
  <c r="S96" i="1"/>
  <c r="R101" i="1"/>
  <c r="S101" i="1" s="1"/>
  <c r="R104" i="1"/>
  <c r="S104" i="1"/>
  <c r="R108" i="1"/>
  <c r="S108" i="1" s="1"/>
  <c r="R116" i="1"/>
  <c r="S116" i="1" s="1"/>
  <c r="R120" i="1"/>
  <c r="S120" i="1" s="1"/>
  <c r="R126" i="1"/>
  <c r="S126" i="1" s="1"/>
  <c r="R128" i="1"/>
  <c r="S128" i="1" s="1"/>
  <c r="R131" i="1"/>
  <c r="S131" i="1" s="1"/>
  <c r="R132" i="1"/>
  <c r="S132" i="1" s="1"/>
  <c r="R136" i="1"/>
  <c r="S136" i="1" s="1"/>
  <c r="S140" i="1"/>
  <c r="R144" i="1"/>
  <c r="S144" i="1" s="1"/>
  <c r="R147" i="1"/>
  <c r="S147" i="1" s="1"/>
  <c r="R148" i="1"/>
  <c r="S148" i="1" s="1"/>
  <c r="R152" i="1"/>
  <c r="S152" i="1" s="1"/>
  <c r="R156" i="1"/>
  <c r="S156" i="1" s="1"/>
  <c r="R158" i="1"/>
  <c r="S158" i="1" s="1"/>
  <c r="R164" i="1"/>
  <c r="S164" i="1" s="1"/>
  <c r="R168" i="1"/>
  <c r="S168" i="1" s="1"/>
  <c r="R176" i="1"/>
  <c r="S176" i="1" s="1"/>
  <c r="R180" i="1"/>
  <c r="S180" i="1" s="1"/>
  <c r="S188" i="1"/>
  <c r="S124" i="1" l="1"/>
  <c r="S100" i="1"/>
  <c r="R112" i="1"/>
  <c r="S112" i="1" s="1"/>
  <c r="R88" i="1"/>
  <c r="S88" i="1" s="1"/>
  <c r="S76" i="1"/>
  <c r="S64" i="1"/>
  <c r="R45" i="1"/>
  <c r="S45" i="1" s="1"/>
  <c r="S184" i="1"/>
  <c r="S172" i="1"/>
  <c r="S160" i="1"/>
  <c r="S16" i="1"/>
  <c r="R52" i="1"/>
  <c r="S52" i="1" s="1"/>
  <c r="S65" i="1"/>
  <c r="R123" i="1"/>
  <c r="S123" i="1" s="1"/>
  <c r="R169" i="1"/>
  <c r="S169" i="1" s="1"/>
  <c r="R57" i="1"/>
  <c r="S57" i="1" s="1"/>
  <c r="S25" i="1"/>
  <c r="R187" i="1"/>
  <c r="S187" i="1" s="1"/>
  <c r="S105" i="1"/>
  <c r="R97" i="1"/>
  <c r="S97" i="1" s="1"/>
  <c r="S73" i="1"/>
  <c r="R163" i="1"/>
  <c r="S163" i="1" s="1"/>
  <c r="R161" i="1"/>
  <c r="S161" i="1" s="1"/>
  <c r="R113" i="1"/>
  <c r="S113" i="1" s="1"/>
  <c r="R51" i="1"/>
  <c r="S51" i="1" s="1"/>
  <c r="S41" i="1"/>
  <c r="R49" i="1"/>
  <c r="S49" i="1" s="1"/>
  <c r="R12" i="1"/>
  <c r="S12" i="1" s="1"/>
  <c r="S151" i="1"/>
  <c r="R177" i="1"/>
  <c r="S177" i="1" s="1"/>
  <c r="R33" i="1"/>
  <c r="S33" i="1" s="1"/>
  <c r="S185" i="1"/>
  <c r="S137" i="1"/>
  <c r="S129" i="1"/>
  <c r="S121" i="1"/>
  <c r="S81" i="1"/>
  <c r="R153" i="1"/>
  <c r="S153" i="1" s="1"/>
  <c r="S145" i="1"/>
  <c r="R89" i="1"/>
  <c r="S89" i="1" s="1"/>
  <c r="S55" i="1"/>
  <c r="S127" i="1"/>
  <c r="S119" i="1"/>
  <c r="S103" i="1"/>
  <c r="S183" i="1"/>
  <c r="S95" i="1"/>
  <c r="S63" i="1"/>
  <c r="S39" i="1"/>
  <c r="R69" i="1"/>
  <c r="S69" i="1" s="1"/>
  <c r="R181" i="1"/>
  <c r="S181" i="1" s="1"/>
  <c r="R37" i="1"/>
  <c r="S37" i="1" s="1"/>
  <c r="S189" i="1"/>
  <c r="R155" i="1"/>
  <c r="S155" i="1" s="1"/>
  <c r="R149" i="1"/>
  <c r="S149" i="1" s="1"/>
  <c r="R99" i="1"/>
  <c r="S99" i="1" s="1"/>
  <c r="S87" i="1"/>
  <c r="S31" i="1"/>
  <c r="R117" i="1"/>
  <c r="S117" i="1" s="1"/>
  <c r="R173" i="1"/>
  <c r="S173" i="1" s="1"/>
  <c r="S167" i="1"/>
  <c r="R179" i="1"/>
  <c r="S179" i="1" s="1"/>
  <c r="R141" i="1"/>
  <c r="S141" i="1" s="1"/>
  <c r="S135" i="1"/>
  <c r="R91" i="1"/>
  <c r="S91" i="1" s="1"/>
  <c r="R85" i="1"/>
  <c r="S85" i="1" s="1"/>
  <c r="R35" i="1"/>
  <c r="S35" i="1" s="1"/>
  <c r="S23" i="1"/>
  <c r="R165" i="1"/>
  <c r="S165" i="1" s="1"/>
  <c r="R109" i="1"/>
  <c r="S109" i="1" s="1"/>
  <c r="R53" i="1"/>
  <c r="S53" i="1" s="1"/>
  <c r="S159" i="1"/>
  <c r="R133" i="1"/>
  <c r="S133" i="1" s="1"/>
  <c r="R115" i="1"/>
  <c r="S115" i="1" s="1"/>
  <c r="R77" i="1"/>
  <c r="S77" i="1" s="1"/>
  <c r="S71" i="1"/>
  <c r="R27" i="1"/>
  <c r="S27" i="1" s="1"/>
  <c r="R21" i="1"/>
  <c r="S21" i="1" s="1"/>
  <c r="S171" i="1"/>
  <c r="S157" i="1"/>
  <c r="S139" i="1"/>
  <c r="S125" i="1"/>
  <c r="S107" i="1"/>
  <c r="S93" i="1"/>
  <c r="S75" i="1"/>
  <c r="S61" i="1"/>
  <c r="S43" i="1"/>
  <c r="S29" i="1"/>
  <c r="S111" i="1"/>
  <c r="S79" i="1"/>
  <c r="S47" i="1"/>
  <c r="S15" i="1"/>
  <c r="S175" i="1"/>
  <c r="S143" i="1"/>
  <c r="F29" i="8" l="1"/>
  <c r="F24" i="8"/>
  <c r="F40" i="8"/>
  <c r="F38" i="8"/>
  <c r="F46" i="8" s="1"/>
  <c r="S162" i="7" l="1"/>
  <c r="U162" i="7"/>
  <c r="S163" i="7"/>
  <c r="U163" i="7"/>
  <c r="S164" i="7"/>
  <c r="U164" i="7"/>
  <c r="S165" i="7"/>
  <c r="U165" i="7"/>
  <c r="S166" i="7"/>
  <c r="U166" i="7"/>
  <c r="S167" i="7"/>
  <c r="U167" i="7"/>
  <c r="S145" i="7"/>
  <c r="U145" i="7"/>
  <c r="S146" i="7"/>
  <c r="U146" i="7"/>
  <c r="S147" i="7"/>
  <c r="U147" i="7"/>
  <c r="S148" i="7"/>
  <c r="U148" i="7"/>
  <c r="S149" i="7"/>
  <c r="U149" i="7"/>
  <c r="S150" i="7"/>
  <c r="U150" i="7"/>
  <c r="S151" i="7"/>
  <c r="U151" i="7"/>
  <c r="S152" i="7"/>
  <c r="U152" i="7"/>
  <c r="S153" i="7"/>
  <c r="U153" i="7"/>
  <c r="S154" i="7"/>
  <c r="U154" i="7"/>
  <c r="S155" i="7"/>
  <c r="U155" i="7"/>
  <c r="S156" i="7"/>
  <c r="U156" i="7"/>
  <c r="S157" i="7"/>
  <c r="U157" i="7"/>
  <c r="S158" i="7"/>
  <c r="U158" i="7"/>
  <c r="S159" i="7"/>
  <c r="U159" i="7"/>
  <c r="S160" i="7"/>
  <c r="U160" i="7"/>
  <c r="S161" i="7"/>
  <c r="U161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45" i="7"/>
  <c r="N146" i="7"/>
  <c r="N147" i="7"/>
  <c r="N148" i="7"/>
  <c r="N149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J201" i="7"/>
  <c r="L193" i="7"/>
  <c r="N193" i="7" s="1"/>
  <c r="J193" i="7"/>
  <c r="E193" i="7"/>
  <c r="U191" i="7"/>
  <c r="S191" i="7"/>
  <c r="Q191" i="7"/>
  <c r="P191" i="7"/>
  <c r="N191" i="7"/>
  <c r="H191" i="7"/>
  <c r="F191" i="7"/>
  <c r="U190" i="7"/>
  <c r="S190" i="7"/>
  <c r="Q190" i="7"/>
  <c r="P190" i="7"/>
  <c r="N190" i="7"/>
  <c r="H190" i="7"/>
  <c r="F190" i="7"/>
  <c r="U189" i="7"/>
  <c r="S189" i="7"/>
  <c r="Q189" i="7"/>
  <c r="P189" i="7"/>
  <c r="N189" i="7"/>
  <c r="H189" i="7"/>
  <c r="F189" i="7"/>
  <c r="U188" i="7"/>
  <c r="S188" i="7"/>
  <c r="Q188" i="7"/>
  <c r="P188" i="7"/>
  <c r="N188" i="7"/>
  <c r="H188" i="7"/>
  <c r="F188" i="7"/>
  <c r="U187" i="7"/>
  <c r="S187" i="7"/>
  <c r="Q187" i="7"/>
  <c r="P187" i="7"/>
  <c r="N187" i="7"/>
  <c r="H187" i="7"/>
  <c r="F187" i="7"/>
  <c r="U186" i="7"/>
  <c r="S186" i="7"/>
  <c r="Q186" i="7"/>
  <c r="P186" i="7"/>
  <c r="N186" i="7"/>
  <c r="H186" i="7"/>
  <c r="F186" i="7"/>
  <c r="U185" i="7"/>
  <c r="S185" i="7"/>
  <c r="Q185" i="7"/>
  <c r="P185" i="7"/>
  <c r="N185" i="7"/>
  <c r="H185" i="7"/>
  <c r="F185" i="7"/>
  <c r="U184" i="7"/>
  <c r="S184" i="7"/>
  <c r="Q184" i="7"/>
  <c r="P184" i="7"/>
  <c r="N184" i="7"/>
  <c r="H184" i="7"/>
  <c r="F184" i="7"/>
  <c r="U183" i="7"/>
  <c r="S183" i="7"/>
  <c r="Q183" i="7"/>
  <c r="P183" i="7"/>
  <c r="N183" i="7"/>
  <c r="H183" i="7"/>
  <c r="F183" i="7"/>
  <c r="U182" i="7"/>
  <c r="S182" i="7"/>
  <c r="Q182" i="7"/>
  <c r="P182" i="7"/>
  <c r="N182" i="7"/>
  <c r="H182" i="7"/>
  <c r="F182" i="7"/>
  <c r="U181" i="7"/>
  <c r="S181" i="7"/>
  <c r="Q181" i="7"/>
  <c r="P181" i="7"/>
  <c r="N181" i="7"/>
  <c r="H181" i="7"/>
  <c r="F181" i="7"/>
  <c r="U180" i="7"/>
  <c r="S180" i="7"/>
  <c r="Q180" i="7"/>
  <c r="P180" i="7"/>
  <c r="N180" i="7"/>
  <c r="H180" i="7"/>
  <c r="F180" i="7"/>
  <c r="U179" i="7"/>
  <c r="S179" i="7"/>
  <c r="Q179" i="7"/>
  <c r="P179" i="7"/>
  <c r="N179" i="7"/>
  <c r="H179" i="7"/>
  <c r="F179" i="7"/>
  <c r="U178" i="7"/>
  <c r="S178" i="7"/>
  <c r="Q178" i="7"/>
  <c r="P178" i="7"/>
  <c r="N178" i="7"/>
  <c r="H178" i="7"/>
  <c r="F178" i="7"/>
  <c r="U177" i="7"/>
  <c r="S177" i="7"/>
  <c r="Q177" i="7"/>
  <c r="P177" i="7"/>
  <c r="N177" i="7"/>
  <c r="H177" i="7"/>
  <c r="F177" i="7"/>
  <c r="U176" i="7"/>
  <c r="S176" i="7"/>
  <c r="Q176" i="7"/>
  <c r="P176" i="7"/>
  <c r="N176" i="7"/>
  <c r="H176" i="7"/>
  <c r="F176" i="7"/>
  <c r="U175" i="7"/>
  <c r="S175" i="7"/>
  <c r="Q175" i="7"/>
  <c r="P175" i="7"/>
  <c r="N175" i="7"/>
  <c r="H175" i="7"/>
  <c r="F175" i="7"/>
  <c r="U174" i="7"/>
  <c r="S174" i="7"/>
  <c r="Q174" i="7"/>
  <c r="P174" i="7"/>
  <c r="N174" i="7"/>
  <c r="H174" i="7"/>
  <c r="F174" i="7"/>
  <c r="U173" i="7"/>
  <c r="S173" i="7"/>
  <c r="Q173" i="7"/>
  <c r="P173" i="7"/>
  <c r="N173" i="7"/>
  <c r="H173" i="7"/>
  <c r="F173" i="7"/>
  <c r="U172" i="7"/>
  <c r="S172" i="7"/>
  <c r="Q172" i="7"/>
  <c r="P172" i="7"/>
  <c r="N172" i="7"/>
  <c r="H172" i="7"/>
  <c r="F172" i="7"/>
  <c r="U171" i="7"/>
  <c r="S171" i="7"/>
  <c r="Q171" i="7"/>
  <c r="P171" i="7"/>
  <c r="N171" i="7"/>
  <c r="H171" i="7"/>
  <c r="F171" i="7"/>
  <c r="U170" i="7"/>
  <c r="S170" i="7"/>
  <c r="Q170" i="7"/>
  <c r="P170" i="7"/>
  <c r="N170" i="7"/>
  <c r="H170" i="7"/>
  <c r="F170" i="7"/>
  <c r="U169" i="7"/>
  <c r="S169" i="7"/>
  <c r="Q169" i="7"/>
  <c r="P169" i="7"/>
  <c r="N169" i="7"/>
  <c r="H169" i="7"/>
  <c r="F169" i="7"/>
  <c r="U168" i="7"/>
  <c r="S168" i="7"/>
  <c r="Q168" i="7"/>
  <c r="P168" i="7"/>
  <c r="N168" i="7"/>
  <c r="H168" i="7"/>
  <c r="F168" i="7"/>
  <c r="U144" i="7"/>
  <c r="S144" i="7"/>
  <c r="Q144" i="7"/>
  <c r="P144" i="7"/>
  <c r="N144" i="7"/>
  <c r="H144" i="7"/>
  <c r="F144" i="7"/>
  <c r="U143" i="7"/>
  <c r="S143" i="7"/>
  <c r="Q143" i="7"/>
  <c r="P143" i="7"/>
  <c r="N143" i="7"/>
  <c r="H143" i="7"/>
  <c r="F143" i="7"/>
  <c r="U142" i="7"/>
  <c r="S142" i="7"/>
  <c r="Q142" i="7"/>
  <c r="P142" i="7"/>
  <c r="N142" i="7"/>
  <c r="H142" i="7"/>
  <c r="F142" i="7"/>
  <c r="U141" i="7"/>
  <c r="S141" i="7"/>
  <c r="Q141" i="7"/>
  <c r="P141" i="7"/>
  <c r="N141" i="7"/>
  <c r="H141" i="7"/>
  <c r="F141" i="7"/>
  <c r="U140" i="7"/>
  <c r="S140" i="7"/>
  <c r="Q140" i="7"/>
  <c r="P140" i="7"/>
  <c r="N140" i="7"/>
  <c r="H140" i="7"/>
  <c r="F140" i="7"/>
  <c r="U139" i="7"/>
  <c r="S139" i="7"/>
  <c r="Q139" i="7"/>
  <c r="P139" i="7"/>
  <c r="N139" i="7"/>
  <c r="H139" i="7"/>
  <c r="F139" i="7"/>
  <c r="U138" i="7"/>
  <c r="S138" i="7"/>
  <c r="Q138" i="7"/>
  <c r="P138" i="7"/>
  <c r="N138" i="7"/>
  <c r="H138" i="7"/>
  <c r="F138" i="7"/>
  <c r="U137" i="7"/>
  <c r="S137" i="7"/>
  <c r="Q137" i="7"/>
  <c r="P137" i="7"/>
  <c r="N137" i="7"/>
  <c r="H137" i="7"/>
  <c r="F137" i="7"/>
  <c r="U136" i="7"/>
  <c r="S136" i="7"/>
  <c r="Q136" i="7"/>
  <c r="P136" i="7"/>
  <c r="N136" i="7"/>
  <c r="H136" i="7"/>
  <c r="F136" i="7"/>
  <c r="U135" i="7"/>
  <c r="S135" i="7"/>
  <c r="Q135" i="7"/>
  <c r="P135" i="7"/>
  <c r="N135" i="7"/>
  <c r="H135" i="7"/>
  <c r="F135" i="7"/>
  <c r="U134" i="7"/>
  <c r="S134" i="7"/>
  <c r="Q134" i="7"/>
  <c r="P134" i="7"/>
  <c r="N134" i="7"/>
  <c r="H134" i="7"/>
  <c r="F134" i="7"/>
  <c r="U133" i="7"/>
  <c r="S133" i="7"/>
  <c r="Q133" i="7"/>
  <c r="P133" i="7"/>
  <c r="N133" i="7"/>
  <c r="H133" i="7"/>
  <c r="F133" i="7"/>
  <c r="U132" i="7"/>
  <c r="S132" i="7"/>
  <c r="Q132" i="7"/>
  <c r="P132" i="7"/>
  <c r="N132" i="7"/>
  <c r="H132" i="7"/>
  <c r="F132" i="7"/>
  <c r="U131" i="7"/>
  <c r="S131" i="7"/>
  <c r="Q131" i="7"/>
  <c r="P131" i="7"/>
  <c r="N131" i="7"/>
  <c r="H131" i="7"/>
  <c r="F131" i="7"/>
  <c r="U130" i="7"/>
  <c r="S130" i="7"/>
  <c r="Q130" i="7"/>
  <c r="P130" i="7"/>
  <c r="N130" i="7"/>
  <c r="H130" i="7"/>
  <c r="F130" i="7"/>
  <c r="U129" i="7"/>
  <c r="S129" i="7"/>
  <c r="Q129" i="7"/>
  <c r="P129" i="7"/>
  <c r="N129" i="7"/>
  <c r="H129" i="7"/>
  <c r="F129" i="7"/>
  <c r="U128" i="7"/>
  <c r="S128" i="7"/>
  <c r="Q128" i="7"/>
  <c r="P128" i="7"/>
  <c r="N128" i="7"/>
  <c r="H128" i="7"/>
  <c r="F128" i="7"/>
  <c r="U127" i="7"/>
  <c r="S127" i="7"/>
  <c r="Q127" i="7"/>
  <c r="P127" i="7"/>
  <c r="N127" i="7"/>
  <c r="H127" i="7"/>
  <c r="F127" i="7"/>
  <c r="U126" i="7"/>
  <c r="S126" i="7"/>
  <c r="Q126" i="7"/>
  <c r="P126" i="7"/>
  <c r="N126" i="7"/>
  <c r="H126" i="7"/>
  <c r="F126" i="7"/>
  <c r="U125" i="7"/>
  <c r="S125" i="7"/>
  <c r="Q125" i="7"/>
  <c r="P125" i="7"/>
  <c r="N125" i="7"/>
  <c r="H125" i="7"/>
  <c r="F125" i="7"/>
  <c r="U124" i="7"/>
  <c r="S124" i="7"/>
  <c r="Q124" i="7"/>
  <c r="P124" i="7"/>
  <c r="N124" i="7"/>
  <c r="H124" i="7"/>
  <c r="F124" i="7"/>
  <c r="U123" i="7"/>
  <c r="S123" i="7"/>
  <c r="Q123" i="7"/>
  <c r="P123" i="7"/>
  <c r="N123" i="7"/>
  <c r="H123" i="7"/>
  <c r="F123" i="7"/>
  <c r="U122" i="7"/>
  <c r="S122" i="7"/>
  <c r="Q122" i="7"/>
  <c r="P122" i="7"/>
  <c r="N122" i="7"/>
  <c r="H122" i="7"/>
  <c r="F122" i="7"/>
  <c r="U121" i="7"/>
  <c r="S121" i="7"/>
  <c r="Q121" i="7"/>
  <c r="P121" i="7"/>
  <c r="N121" i="7"/>
  <c r="H121" i="7"/>
  <c r="F121" i="7"/>
  <c r="U120" i="7"/>
  <c r="S120" i="7"/>
  <c r="Q120" i="7"/>
  <c r="P120" i="7"/>
  <c r="N120" i="7"/>
  <c r="H120" i="7"/>
  <c r="F120" i="7"/>
  <c r="U119" i="7"/>
  <c r="S119" i="7"/>
  <c r="Q119" i="7"/>
  <c r="P119" i="7"/>
  <c r="N119" i="7"/>
  <c r="H119" i="7"/>
  <c r="F119" i="7"/>
  <c r="U118" i="7"/>
  <c r="S118" i="7"/>
  <c r="Q118" i="7"/>
  <c r="P118" i="7"/>
  <c r="N118" i="7"/>
  <c r="H118" i="7"/>
  <c r="F118" i="7"/>
  <c r="U117" i="7"/>
  <c r="S117" i="7"/>
  <c r="Q117" i="7"/>
  <c r="P117" i="7"/>
  <c r="N117" i="7"/>
  <c r="H117" i="7"/>
  <c r="F117" i="7"/>
  <c r="U116" i="7"/>
  <c r="S116" i="7"/>
  <c r="Q116" i="7"/>
  <c r="P116" i="7"/>
  <c r="N116" i="7"/>
  <c r="H116" i="7"/>
  <c r="F116" i="7"/>
  <c r="U115" i="7"/>
  <c r="S115" i="7"/>
  <c r="Q115" i="7"/>
  <c r="P115" i="7"/>
  <c r="N115" i="7"/>
  <c r="H115" i="7"/>
  <c r="F115" i="7"/>
  <c r="U114" i="7"/>
  <c r="S114" i="7"/>
  <c r="Q114" i="7"/>
  <c r="P114" i="7"/>
  <c r="N114" i="7"/>
  <c r="H114" i="7"/>
  <c r="F114" i="7"/>
  <c r="U113" i="7"/>
  <c r="S113" i="7"/>
  <c r="Q113" i="7"/>
  <c r="P113" i="7"/>
  <c r="N113" i="7"/>
  <c r="H113" i="7"/>
  <c r="F113" i="7"/>
  <c r="U112" i="7"/>
  <c r="S112" i="7"/>
  <c r="Q112" i="7"/>
  <c r="P112" i="7"/>
  <c r="N112" i="7"/>
  <c r="H112" i="7"/>
  <c r="F112" i="7"/>
  <c r="U111" i="7"/>
  <c r="S111" i="7"/>
  <c r="Q111" i="7"/>
  <c r="P111" i="7"/>
  <c r="N111" i="7"/>
  <c r="H111" i="7"/>
  <c r="F111" i="7"/>
  <c r="U110" i="7"/>
  <c r="S110" i="7"/>
  <c r="Q110" i="7"/>
  <c r="P110" i="7"/>
  <c r="N110" i="7"/>
  <c r="H110" i="7"/>
  <c r="F110" i="7"/>
  <c r="U109" i="7"/>
  <c r="S109" i="7"/>
  <c r="Q109" i="7"/>
  <c r="P109" i="7"/>
  <c r="N109" i="7"/>
  <c r="H109" i="7"/>
  <c r="F109" i="7"/>
  <c r="U108" i="7"/>
  <c r="S108" i="7"/>
  <c r="Q108" i="7"/>
  <c r="P108" i="7"/>
  <c r="N108" i="7"/>
  <c r="H108" i="7"/>
  <c r="F108" i="7"/>
  <c r="U107" i="7"/>
  <c r="S107" i="7"/>
  <c r="Q107" i="7"/>
  <c r="P107" i="7"/>
  <c r="N107" i="7"/>
  <c r="H107" i="7"/>
  <c r="F107" i="7"/>
  <c r="U106" i="7"/>
  <c r="S106" i="7"/>
  <c r="Q106" i="7"/>
  <c r="P106" i="7"/>
  <c r="N106" i="7"/>
  <c r="H106" i="7"/>
  <c r="F106" i="7"/>
  <c r="U105" i="7"/>
  <c r="S105" i="7"/>
  <c r="Q105" i="7"/>
  <c r="P105" i="7"/>
  <c r="N105" i="7"/>
  <c r="H105" i="7"/>
  <c r="F105" i="7"/>
  <c r="U104" i="7"/>
  <c r="S104" i="7"/>
  <c r="Q104" i="7"/>
  <c r="P104" i="7"/>
  <c r="N104" i="7"/>
  <c r="H104" i="7"/>
  <c r="F104" i="7"/>
  <c r="U103" i="7"/>
  <c r="S103" i="7"/>
  <c r="Q103" i="7"/>
  <c r="P103" i="7"/>
  <c r="N103" i="7"/>
  <c r="H103" i="7"/>
  <c r="F103" i="7"/>
  <c r="U102" i="7"/>
  <c r="S102" i="7"/>
  <c r="Q102" i="7"/>
  <c r="P102" i="7"/>
  <c r="N102" i="7"/>
  <c r="H102" i="7"/>
  <c r="F102" i="7"/>
  <c r="U101" i="7"/>
  <c r="S101" i="7"/>
  <c r="Q101" i="7"/>
  <c r="P101" i="7"/>
  <c r="N101" i="7"/>
  <c r="H101" i="7"/>
  <c r="F101" i="7"/>
  <c r="U100" i="7"/>
  <c r="S100" i="7"/>
  <c r="Q100" i="7"/>
  <c r="P100" i="7"/>
  <c r="N100" i="7"/>
  <c r="H100" i="7"/>
  <c r="F100" i="7"/>
  <c r="U99" i="7"/>
  <c r="S99" i="7"/>
  <c r="Q99" i="7"/>
  <c r="P99" i="7"/>
  <c r="N99" i="7"/>
  <c r="H99" i="7"/>
  <c r="F99" i="7"/>
  <c r="U98" i="7"/>
  <c r="S98" i="7"/>
  <c r="Q98" i="7"/>
  <c r="P98" i="7"/>
  <c r="N98" i="7"/>
  <c r="H98" i="7"/>
  <c r="F98" i="7"/>
  <c r="U97" i="7"/>
  <c r="S97" i="7"/>
  <c r="Q97" i="7"/>
  <c r="P97" i="7"/>
  <c r="N97" i="7"/>
  <c r="H97" i="7"/>
  <c r="F97" i="7"/>
  <c r="U96" i="7"/>
  <c r="S96" i="7"/>
  <c r="Q96" i="7"/>
  <c r="P96" i="7"/>
  <c r="N96" i="7"/>
  <c r="H96" i="7"/>
  <c r="F96" i="7"/>
  <c r="U95" i="7"/>
  <c r="S95" i="7"/>
  <c r="Q95" i="7"/>
  <c r="P95" i="7"/>
  <c r="N95" i="7"/>
  <c r="H95" i="7"/>
  <c r="F95" i="7"/>
  <c r="U94" i="7"/>
  <c r="S94" i="7"/>
  <c r="Q94" i="7"/>
  <c r="P94" i="7"/>
  <c r="N94" i="7"/>
  <c r="H94" i="7"/>
  <c r="F94" i="7"/>
  <c r="U93" i="7"/>
  <c r="S93" i="7"/>
  <c r="Q93" i="7"/>
  <c r="P93" i="7"/>
  <c r="N93" i="7"/>
  <c r="H93" i="7"/>
  <c r="F93" i="7"/>
  <c r="U92" i="7"/>
  <c r="S92" i="7"/>
  <c r="Q92" i="7"/>
  <c r="P92" i="7"/>
  <c r="N92" i="7"/>
  <c r="H92" i="7"/>
  <c r="F92" i="7"/>
  <c r="U91" i="7"/>
  <c r="S91" i="7"/>
  <c r="Q91" i="7"/>
  <c r="P91" i="7"/>
  <c r="N91" i="7"/>
  <c r="H91" i="7"/>
  <c r="F91" i="7"/>
  <c r="U90" i="7"/>
  <c r="S90" i="7"/>
  <c r="Q90" i="7"/>
  <c r="P90" i="7"/>
  <c r="N90" i="7"/>
  <c r="H90" i="7"/>
  <c r="F90" i="7"/>
  <c r="U89" i="7"/>
  <c r="S89" i="7"/>
  <c r="Q89" i="7"/>
  <c r="P89" i="7"/>
  <c r="N89" i="7"/>
  <c r="H89" i="7"/>
  <c r="F89" i="7"/>
  <c r="U88" i="7"/>
  <c r="S88" i="7"/>
  <c r="Q88" i="7"/>
  <c r="P88" i="7"/>
  <c r="N88" i="7"/>
  <c r="H88" i="7"/>
  <c r="F88" i="7"/>
  <c r="U87" i="7"/>
  <c r="S87" i="7"/>
  <c r="Q87" i="7"/>
  <c r="P87" i="7"/>
  <c r="N87" i="7"/>
  <c r="H87" i="7"/>
  <c r="F87" i="7"/>
  <c r="U86" i="7"/>
  <c r="S86" i="7"/>
  <c r="Q86" i="7"/>
  <c r="P86" i="7"/>
  <c r="N86" i="7"/>
  <c r="H86" i="7"/>
  <c r="F86" i="7"/>
  <c r="U85" i="7"/>
  <c r="S85" i="7"/>
  <c r="Q85" i="7"/>
  <c r="P85" i="7"/>
  <c r="N85" i="7"/>
  <c r="H85" i="7"/>
  <c r="F85" i="7"/>
  <c r="U84" i="7"/>
  <c r="S84" i="7"/>
  <c r="Q84" i="7"/>
  <c r="P84" i="7"/>
  <c r="N84" i="7"/>
  <c r="H84" i="7"/>
  <c r="F84" i="7"/>
  <c r="U83" i="7"/>
  <c r="S83" i="7"/>
  <c r="Q83" i="7"/>
  <c r="P83" i="7"/>
  <c r="N83" i="7"/>
  <c r="H83" i="7"/>
  <c r="F83" i="7"/>
  <c r="U82" i="7"/>
  <c r="S82" i="7"/>
  <c r="Q82" i="7"/>
  <c r="P82" i="7"/>
  <c r="N82" i="7"/>
  <c r="H82" i="7"/>
  <c r="F82" i="7"/>
  <c r="U81" i="7"/>
  <c r="S81" i="7"/>
  <c r="Q81" i="7"/>
  <c r="P81" i="7"/>
  <c r="N81" i="7"/>
  <c r="H81" i="7"/>
  <c r="F81" i="7"/>
  <c r="U80" i="7"/>
  <c r="S80" i="7"/>
  <c r="Q80" i="7"/>
  <c r="P80" i="7"/>
  <c r="N80" i="7"/>
  <c r="H80" i="7"/>
  <c r="F80" i="7"/>
  <c r="U79" i="7"/>
  <c r="S79" i="7"/>
  <c r="Q79" i="7"/>
  <c r="P79" i="7"/>
  <c r="N79" i="7"/>
  <c r="H79" i="7"/>
  <c r="F79" i="7"/>
  <c r="U78" i="7"/>
  <c r="S78" i="7"/>
  <c r="Q78" i="7"/>
  <c r="P78" i="7"/>
  <c r="N78" i="7"/>
  <c r="H78" i="7"/>
  <c r="F78" i="7"/>
  <c r="U77" i="7"/>
  <c r="S77" i="7"/>
  <c r="Q77" i="7"/>
  <c r="P77" i="7"/>
  <c r="N77" i="7"/>
  <c r="H77" i="7"/>
  <c r="F77" i="7"/>
  <c r="U76" i="7"/>
  <c r="S76" i="7"/>
  <c r="Q76" i="7"/>
  <c r="P76" i="7"/>
  <c r="N76" i="7"/>
  <c r="H76" i="7"/>
  <c r="F76" i="7"/>
  <c r="U75" i="7"/>
  <c r="S75" i="7"/>
  <c r="Q75" i="7"/>
  <c r="P75" i="7"/>
  <c r="N75" i="7"/>
  <c r="H75" i="7"/>
  <c r="F75" i="7"/>
  <c r="U74" i="7"/>
  <c r="S74" i="7"/>
  <c r="Q74" i="7"/>
  <c r="P74" i="7"/>
  <c r="N74" i="7"/>
  <c r="H74" i="7"/>
  <c r="F74" i="7"/>
  <c r="U73" i="7"/>
  <c r="S73" i="7"/>
  <c r="Q73" i="7"/>
  <c r="P73" i="7"/>
  <c r="N73" i="7"/>
  <c r="H73" i="7"/>
  <c r="F73" i="7"/>
  <c r="U72" i="7"/>
  <c r="S72" i="7"/>
  <c r="Q72" i="7"/>
  <c r="P72" i="7"/>
  <c r="N72" i="7"/>
  <c r="H72" i="7"/>
  <c r="F72" i="7"/>
  <c r="U71" i="7"/>
  <c r="S71" i="7"/>
  <c r="Q71" i="7"/>
  <c r="P71" i="7"/>
  <c r="N71" i="7"/>
  <c r="H71" i="7"/>
  <c r="F71" i="7"/>
  <c r="U70" i="7"/>
  <c r="S70" i="7"/>
  <c r="Q70" i="7"/>
  <c r="P70" i="7"/>
  <c r="N70" i="7"/>
  <c r="H70" i="7"/>
  <c r="F70" i="7"/>
  <c r="U69" i="7"/>
  <c r="S69" i="7"/>
  <c r="Q69" i="7"/>
  <c r="P69" i="7"/>
  <c r="N69" i="7"/>
  <c r="H69" i="7"/>
  <c r="F69" i="7"/>
  <c r="U68" i="7"/>
  <c r="S68" i="7"/>
  <c r="Q68" i="7"/>
  <c r="P68" i="7"/>
  <c r="N68" i="7"/>
  <c r="H68" i="7"/>
  <c r="F68" i="7"/>
  <c r="U67" i="7"/>
  <c r="S67" i="7"/>
  <c r="Q67" i="7"/>
  <c r="P67" i="7"/>
  <c r="N67" i="7"/>
  <c r="H67" i="7"/>
  <c r="F67" i="7"/>
  <c r="U66" i="7"/>
  <c r="S66" i="7"/>
  <c r="Q66" i="7"/>
  <c r="P66" i="7"/>
  <c r="N66" i="7"/>
  <c r="H66" i="7"/>
  <c r="F66" i="7"/>
  <c r="U65" i="7"/>
  <c r="S65" i="7"/>
  <c r="Q65" i="7"/>
  <c r="P65" i="7"/>
  <c r="N65" i="7"/>
  <c r="H65" i="7"/>
  <c r="F65" i="7"/>
  <c r="U64" i="7"/>
  <c r="S64" i="7"/>
  <c r="Q64" i="7"/>
  <c r="P64" i="7"/>
  <c r="N64" i="7"/>
  <c r="H64" i="7"/>
  <c r="F64" i="7"/>
  <c r="U63" i="7"/>
  <c r="S63" i="7"/>
  <c r="Q63" i="7"/>
  <c r="P63" i="7"/>
  <c r="N63" i="7"/>
  <c r="H63" i="7"/>
  <c r="F63" i="7"/>
  <c r="U62" i="7"/>
  <c r="S62" i="7"/>
  <c r="Q62" i="7"/>
  <c r="P62" i="7"/>
  <c r="N62" i="7"/>
  <c r="H62" i="7"/>
  <c r="F62" i="7"/>
  <c r="U61" i="7"/>
  <c r="S61" i="7"/>
  <c r="Q61" i="7"/>
  <c r="P61" i="7"/>
  <c r="N61" i="7"/>
  <c r="H61" i="7"/>
  <c r="F61" i="7"/>
  <c r="U60" i="7"/>
  <c r="S60" i="7"/>
  <c r="Q60" i="7"/>
  <c r="P60" i="7"/>
  <c r="N60" i="7"/>
  <c r="H60" i="7"/>
  <c r="F60" i="7"/>
  <c r="U59" i="7"/>
  <c r="S59" i="7"/>
  <c r="Q59" i="7"/>
  <c r="P59" i="7"/>
  <c r="N59" i="7"/>
  <c r="H59" i="7"/>
  <c r="F59" i="7"/>
  <c r="U58" i="7"/>
  <c r="S58" i="7"/>
  <c r="Q58" i="7"/>
  <c r="P58" i="7"/>
  <c r="N58" i="7"/>
  <c r="H58" i="7"/>
  <c r="F58" i="7"/>
  <c r="U57" i="7"/>
  <c r="S57" i="7"/>
  <c r="Q57" i="7"/>
  <c r="P57" i="7"/>
  <c r="N57" i="7"/>
  <c r="H57" i="7"/>
  <c r="F57" i="7"/>
  <c r="U56" i="7"/>
  <c r="S56" i="7"/>
  <c r="Q56" i="7"/>
  <c r="P56" i="7"/>
  <c r="N56" i="7"/>
  <c r="H56" i="7"/>
  <c r="F56" i="7"/>
  <c r="U55" i="7"/>
  <c r="S55" i="7"/>
  <c r="Q55" i="7"/>
  <c r="P55" i="7"/>
  <c r="N55" i="7"/>
  <c r="H55" i="7"/>
  <c r="F55" i="7"/>
  <c r="U54" i="7"/>
  <c r="S54" i="7"/>
  <c r="Q54" i="7"/>
  <c r="P54" i="7"/>
  <c r="N54" i="7"/>
  <c r="H54" i="7"/>
  <c r="F54" i="7"/>
  <c r="U53" i="7"/>
  <c r="S53" i="7"/>
  <c r="Q53" i="7"/>
  <c r="P53" i="7"/>
  <c r="N53" i="7"/>
  <c r="H53" i="7"/>
  <c r="F53" i="7"/>
  <c r="U52" i="7"/>
  <c r="S52" i="7"/>
  <c r="Q52" i="7"/>
  <c r="P52" i="7"/>
  <c r="N52" i="7"/>
  <c r="H52" i="7"/>
  <c r="F52" i="7"/>
  <c r="U51" i="7"/>
  <c r="S51" i="7"/>
  <c r="Q51" i="7"/>
  <c r="P51" i="7"/>
  <c r="N51" i="7"/>
  <c r="H51" i="7"/>
  <c r="F51" i="7"/>
  <c r="U50" i="7"/>
  <c r="S50" i="7"/>
  <c r="Q50" i="7"/>
  <c r="P50" i="7"/>
  <c r="N50" i="7"/>
  <c r="H50" i="7"/>
  <c r="F50" i="7"/>
  <c r="U49" i="7"/>
  <c r="S49" i="7"/>
  <c r="Q49" i="7"/>
  <c r="P49" i="7"/>
  <c r="N49" i="7"/>
  <c r="H49" i="7"/>
  <c r="F49" i="7"/>
  <c r="U48" i="7"/>
  <c r="S48" i="7"/>
  <c r="Q48" i="7"/>
  <c r="P48" i="7"/>
  <c r="N48" i="7"/>
  <c r="H48" i="7"/>
  <c r="F48" i="7"/>
  <c r="U47" i="7"/>
  <c r="S47" i="7"/>
  <c r="Q47" i="7"/>
  <c r="P47" i="7"/>
  <c r="N47" i="7"/>
  <c r="H47" i="7"/>
  <c r="F47" i="7"/>
  <c r="U46" i="7"/>
  <c r="S46" i="7"/>
  <c r="Q46" i="7"/>
  <c r="P46" i="7"/>
  <c r="N46" i="7"/>
  <c r="H46" i="7"/>
  <c r="F46" i="7"/>
  <c r="U45" i="7"/>
  <c r="S45" i="7"/>
  <c r="Q45" i="7"/>
  <c r="P45" i="7"/>
  <c r="N45" i="7"/>
  <c r="H45" i="7"/>
  <c r="F45" i="7"/>
  <c r="U44" i="7"/>
  <c r="S44" i="7"/>
  <c r="Q44" i="7"/>
  <c r="P44" i="7"/>
  <c r="N44" i="7"/>
  <c r="H44" i="7"/>
  <c r="F44" i="7"/>
  <c r="U43" i="7"/>
  <c r="S43" i="7"/>
  <c r="Q43" i="7"/>
  <c r="P43" i="7"/>
  <c r="N43" i="7"/>
  <c r="H43" i="7"/>
  <c r="F43" i="7"/>
  <c r="U42" i="7"/>
  <c r="S42" i="7"/>
  <c r="Q42" i="7"/>
  <c r="P42" i="7"/>
  <c r="N42" i="7"/>
  <c r="H42" i="7"/>
  <c r="F42" i="7"/>
  <c r="U41" i="7"/>
  <c r="S41" i="7"/>
  <c r="Q41" i="7"/>
  <c r="P41" i="7"/>
  <c r="N41" i="7"/>
  <c r="H41" i="7"/>
  <c r="F41" i="7"/>
  <c r="U40" i="7"/>
  <c r="S40" i="7"/>
  <c r="Q40" i="7"/>
  <c r="P40" i="7"/>
  <c r="N40" i="7"/>
  <c r="H40" i="7"/>
  <c r="F40" i="7"/>
  <c r="U39" i="7"/>
  <c r="S39" i="7"/>
  <c r="Q39" i="7"/>
  <c r="P39" i="7"/>
  <c r="N39" i="7"/>
  <c r="H39" i="7"/>
  <c r="F39" i="7"/>
  <c r="U38" i="7"/>
  <c r="S38" i="7"/>
  <c r="Q38" i="7"/>
  <c r="P38" i="7"/>
  <c r="N38" i="7"/>
  <c r="H38" i="7"/>
  <c r="F38" i="7"/>
  <c r="U37" i="7"/>
  <c r="S37" i="7"/>
  <c r="Q37" i="7"/>
  <c r="P37" i="7"/>
  <c r="N37" i="7"/>
  <c r="H37" i="7"/>
  <c r="F37" i="7"/>
  <c r="U36" i="7"/>
  <c r="S36" i="7"/>
  <c r="Q36" i="7"/>
  <c r="P36" i="7"/>
  <c r="N36" i="7"/>
  <c r="H36" i="7"/>
  <c r="F36" i="7"/>
  <c r="U35" i="7"/>
  <c r="S35" i="7"/>
  <c r="Q35" i="7"/>
  <c r="P35" i="7"/>
  <c r="N35" i="7"/>
  <c r="H35" i="7"/>
  <c r="F35" i="7"/>
  <c r="U34" i="7"/>
  <c r="S34" i="7"/>
  <c r="Q34" i="7"/>
  <c r="P34" i="7"/>
  <c r="N34" i="7"/>
  <c r="H34" i="7"/>
  <c r="F34" i="7"/>
  <c r="U33" i="7"/>
  <c r="S33" i="7"/>
  <c r="Q33" i="7"/>
  <c r="P33" i="7"/>
  <c r="N33" i="7"/>
  <c r="H33" i="7"/>
  <c r="F33" i="7"/>
  <c r="U32" i="7"/>
  <c r="S32" i="7"/>
  <c r="Q32" i="7"/>
  <c r="P32" i="7"/>
  <c r="N32" i="7"/>
  <c r="H32" i="7"/>
  <c r="F32" i="7"/>
  <c r="U31" i="7"/>
  <c r="S31" i="7"/>
  <c r="Q31" i="7"/>
  <c r="P31" i="7"/>
  <c r="N31" i="7"/>
  <c r="H31" i="7"/>
  <c r="F31" i="7"/>
  <c r="U30" i="7"/>
  <c r="S30" i="7"/>
  <c r="Q30" i="7"/>
  <c r="P30" i="7"/>
  <c r="N30" i="7"/>
  <c r="H30" i="7"/>
  <c r="F30" i="7"/>
  <c r="U29" i="7"/>
  <c r="S29" i="7"/>
  <c r="Q29" i="7"/>
  <c r="P29" i="7"/>
  <c r="N29" i="7"/>
  <c r="H29" i="7"/>
  <c r="F29" i="7"/>
  <c r="U28" i="7"/>
  <c r="S28" i="7"/>
  <c r="Q28" i="7"/>
  <c r="P28" i="7"/>
  <c r="N28" i="7"/>
  <c r="H28" i="7"/>
  <c r="F28" i="7"/>
  <c r="U27" i="7"/>
  <c r="S27" i="7"/>
  <c r="Q27" i="7"/>
  <c r="P27" i="7"/>
  <c r="N27" i="7"/>
  <c r="H27" i="7"/>
  <c r="F27" i="7"/>
  <c r="U26" i="7"/>
  <c r="S26" i="7"/>
  <c r="Q26" i="7"/>
  <c r="P26" i="7"/>
  <c r="N26" i="7"/>
  <c r="H26" i="7"/>
  <c r="F26" i="7"/>
  <c r="U25" i="7"/>
  <c r="S25" i="7"/>
  <c r="Q25" i="7"/>
  <c r="P25" i="7"/>
  <c r="N25" i="7"/>
  <c r="H25" i="7"/>
  <c r="F25" i="7"/>
  <c r="U24" i="7"/>
  <c r="S24" i="7"/>
  <c r="Q24" i="7"/>
  <c r="P24" i="7"/>
  <c r="N24" i="7"/>
  <c r="H24" i="7"/>
  <c r="F24" i="7"/>
  <c r="U23" i="7"/>
  <c r="S23" i="7"/>
  <c r="Q23" i="7"/>
  <c r="P23" i="7"/>
  <c r="N23" i="7"/>
  <c r="H23" i="7"/>
  <c r="F23" i="7"/>
  <c r="U22" i="7"/>
  <c r="S22" i="7"/>
  <c r="Q22" i="7"/>
  <c r="P22" i="7"/>
  <c r="N22" i="7"/>
  <c r="H22" i="7"/>
  <c r="F22" i="7"/>
  <c r="U21" i="7"/>
  <c r="S21" i="7"/>
  <c r="Q21" i="7"/>
  <c r="P21" i="7"/>
  <c r="N21" i="7"/>
  <c r="H21" i="7"/>
  <c r="F21" i="7"/>
  <c r="U20" i="7"/>
  <c r="S20" i="7"/>
  <c r="Q20" i="7"/>
  <c r="P20" i="7"/>
  <c r="N20" i="7"/>
  <c r="H20" i="7"/>
  <c r="F20" i="7"/>
  <c r="U19" i="7"/>
  <c r="S19" i="7"/>
  <c r="Q19" i="7"/>
  <c r="P19" i="7"/>
  <c r="N19" i="7"/>
  <c r="H19" i="7"/>
  <c r="F19" i="7"/>
  <c r="U18" i="7"/>
  <c r="S18" i="7"/>
  <c r="Q18" i="7"/>
  <c r="P18" i="7"/>
  <c r="N18" i="7"/>
  <c r="H18" i="7"/>
  <c r="F18" i="7"/>
  <c r="U17" i="7"/>
  <c r="S17" i="7"/>
  <c r="Q17" i="7"/>
  <c r="P17" i="7"/>
  <c r="N17" i="7"/>
  <c r="H17" i="7"/>
  <c r="F17" i="7"/>
  <c r="U16" i="7"/>
  <c r="S16" i="7"/>
  <c r="Q16" i="7"/>
  <c r="P16" i="7"/>
  <c r="N16" i="7"/>
  <c r="H16" i="7"/>
  <c r="F16" i="7"/>
  <c r="U15" i="7"/>
  <c r="S15" i="7"/>
  <c r="Q15" i="7"/>
  <c r="P15" i="7"/>
  <c r="N15" i="7"/>
  <c r="H15" i="7"/>
  <c r="F15" i="7"/>
  <c r="U14" i="7"/>
  <c r="S14" i="7"/>
  <c r="Q14" i="7"/>
  <c r="P14" i="7"/>
  <c r="N14" i="7"/>
  <c r="H14" i="7"/>
  <c r="F14" i="7"/>
  <c r="U13" i="7"/>
  <c r="S13" i="7"/>
  <c r="Q13" i="7"/>
  <c r="P13" i="7"/>
  <c r="N13" i="7"/>
  <c r="H13" i="7"/>
  <c r="F13" i="7"/>
  <c r="U12" i="7"/>
  <c r="S12" i="7"/>
  <c r="Q12" i="7"/>
  <c r="P12" i="7"/>
  <c r="N12" i="7"/>
  <c r="H12" i="7"/>
  <c r="F12" i="7"/>
  <c r="U11" i="7"/>
  <c r="S11" i="7"/>
  <c r="Q11" i="7"/>
  <c r="P11" i="7"/>
  <c r="N11" i="7"/>
  <c r="H11" i="7"/>
  <c r="F11" i="7"/>
  <c r="U10" i="7"/>
  <c r="S10" i="7"/>
  <c r="Q10" i="7"/>
  <c r="P10" i="7"/>
  <c r="N10" i="7"/>
  <c r="H10" i="7"/>
  <c r="F10" i="7"/>
  <c r="U9" i="7"/>
  <c r="S9" i="7"/>
  <c r="Q9" i="7"/>
  <c r="P9" i="7"/>
  <c r="N9" i="7"/>
  <c r="H9" i="7"/>
  <c r="F9" i="7"/>
  <c r="L199" i="7" l="1"/>
  <c r="S193" i="7"/>
  <c r="U193" i="7"/>
  <c r="J200" i="7"/>
  <c r="L200" i="7"/>
  <c r="J199" i="7"/>
  <c r="N199" i="7" l="1"/>
  <c r="S200" i="7" l="1"/>
  <c r="U199" i="7"/>
  <c r="S199" i="7"/>
  <c r="U200" i="7"/>
  <c r="G84" i="5"/>
  <c r="G88" i="5" s="1"/>
  <c r="F84" i="5"/>
  <c r="F88" i="5" s="1"/>
  <c r="G65" i="5"/>
  <c r="G70" i="5" s="1"/>
  <c r="F65" i="5"/>
  <c r="F70" i="5" s="1"/>
  <c r="G15" i="5"/>
  <c r="G23" i="5" s="1"/>
  <c r="F15" i="5"/>
  <c r="F23" i="5" s="1"/>
  <c r="F34" i="3"/>
  <c r="F23" i="3"/>
  <c r="F18" i="3"/>
  <c r="F32" i="3" s="1"/>
  <c r="F40" i="3" s="1"/>
  <c r="I27" i="4"/>
  <c r="K19" i="4"/>
  <c r="I19" i="4"/>
  <c r="M19" i="4" s="1"/>
  <c r="D19" i="4"/>
  <c r="E16" i="4"/>
  <c r="M15" i="4"/>
  <c r="S15" i="4" s="1"/>
  <c r="E15" i="4"/>
  <c r="M14" i="4"/>
  <c r="S14" i="4" s="1"/>
  <c r="E14" i="4"/>
  <c r="M13" i="4"/>
  <c r="S13" i="4" s="1"/>
  <c r="E13" i="4"/>
  <c r="M12" i="4"/>
  <c r="S12" i="4" s="1"/>
  <c r="E12" i="4"/>
  <c r="M11" i="4"/>
  <c r="S11" i="4" s="1"/>
  <c r="E11" i="4"/>
  <c r="M10" i="4"/>
  <c r="S10" i="4" s="1"/>
  <c r="E10" i="4"/>
  <c r="J191" i="1"/>
  <c r="I191" i="1"/>
  <c r="E191" i="1"/>
  <c r="R201" i="7" l="1"/>
  <c r="R10" i="1"/>
  <c r="S11" i="1"/>
  <c r="S9" i="1"/>
  <c r="N20" i="3"/>
  <c r="L19" i="3"/>
  <c r="F109" i="5"/>
  <c r="F122" i="5" s="1"/>
  <c r="G109" i="5"/>
  <c r="G122" i="5" s="1"/>
  <c r="O21" i="3"/>
  <c r="O19" i="3"/>
  <c r="L24" i="3"/>
  <c r="L26" i="3"/>
  <c r="L23" i="3" s="1"/>
  <c r="K25" i="3"/>
  <c r="P20" i="3"/>
  <c r="L18" i="3"/>
  <c r="P19" i="3"/>
  <c r="N25" i="3"/>
  <c r="K21" i="3"/>
  <c r="N26" i="3"/>
  <c r="L21" i="3"/>
  <c r="O24" i="3"/>
  <c r="O26" i="3"/>
  <c r="N21" i="3"/>
  <c r="D9" i="3"/>
  <c r="K20" i="3"/>
  <c r="K26" i="3"/>
  <c r="S19" i="4"/>
  <c r="K25" i="4"/>
  <c r="K26" i="4"/>
  <c r="Q10" i="4"/>
  <c r="Q12" i="4"/>
  <c r="Q14" i="4"/>
  <c r="Q11" i="4"/>
  <c r="Q13" i="4"/>
  <c r="Q15" i="4"/>
  <c r="K191" i="1"/>
  <c r="I26" i="4" l="1"/>
  <c r="S10" i="1"/>
  <c r="S191" i="1" s="1"/>
  <c r="R191" i="1"/>
  <c r="L196" i="1"/>
  <c r="F11" i="8" s="1"/>
  <c r="J196" i="1"/>
  <c r="J197" i="1"/>
  <c r="D12" i="8" s="1"/>
  <c r="O18" i="3"/>
  <c r="P26" i="3"/>
  <c r="K23" i="3"/>
  <c r="N31" i="3"/>
  <c r="O15" i="3"/>
  <c r="K27" i="3"/>
  <c r="L17" i="3"/>
  <c r="K38" i="3"/>
  <c r="N36" i="3"/>
  <c r="K31" i="3"/>
  <c r="N29" i="3"/>
  <c r="N22" i="3"/>
  <c r="K17" i="3"/>
  <c r="N15" i="3"/>
  <c r="L29" i="3"/>
  <c r="O27" i="3"/>
  <c r="L22" i="3"/>
  <c r="L15" i="3"/>
  <c r="O37" i="3"/>
  <c r="K36" i="3"/>
  <c r="O30" i="3"/>
  <c r="K29" i="3"/>
  <c r="N27" i="3"/>
  <c r="K22" i="3"/>
  <c r="O16" i="3"/>
  <c r="K15" i="3"/>
  <c r="L27" i="3"/>
  <c r="L37" i="3"/>
  <c r="L36" i="3"/>
  <c r="N16" i="3"/>
  <c r="O35" i="3"/>
  <c r="L16" i="3"/>
  <c r="N37" i="3"/>
  <c r="N30" i="3"/>
  <c r="O28" i="3"/>
  <c r="O38" i="3"/>
  <c r="K37" i="3"/>
  <c r="N35" i="3"/>
  <c r="O31" i="3"/>
  <c r="K30" i="3"/>
  <c r="N28" i="3"/>
  <c r="O17" i="3"/>
  <c r="K16" i="3"/>
  <c r="N38" i="3"/>
  <c r="L35" i="3"/>
  <c r="L28" i="3"/>
  <c r="N17" i="3"/>
  <c r="L38" i="3"/>
  <c r="O36" i="3"/>
  <c r="K35" i="3"/>
  <c r="L31" i="3"/>
  <c r="O29" i="3"/>
  <c r="K28" i="3"/>
  <c r="O22" i="3"/>
  <c r="L30" i="3"/>
  <c r="P25" i="3"/>
  <c r="N23" i="3"/>
  <c r="K18" i="3"/>
  <c r="P21" i="3"/>
  <c r="O23" i="3"/>
  <c r="P24" i="3"/>
  <c r="N18" i="3"/>
  <c r="I25" i="4"/>
  <c r="M25" i="4" s="1"/>
  <c r="Q19" i="4"/>
  <c r="L197" i="1" l="1"/>
  <c r="F12" i="8" s="1"/>
  <c r="D11" i="8"/>
  <c r="I200" i="1"/>
  <c r="P31" i="3"/>
  <c r="P38" i="3"/>
  <c r="P22" i="3"/>
  <c r="P30" i="3"/>
  <c r="K34" i="3"/>
  <c r="P37" i="3"/>
  <c r="P36" i="3"/>
  <c r="P29" i="3"/>
  <c r="P23" i="3"/>
  <c r="P17" i="3"/>
  <c r="O34" i="3"/>
  <c r="P27" i="3"/>
  <c r="L32" i="3"/>
  <c r="P18" i="3"/>
  <c r="P16" i="3"/>
  <c r="N32" i="3"/>
  <c r="P15" i="3"/>
  <c r="K32" i="3"/>
  <c r="P28" i="3"/>
  <c r="N34" i="3"/>
  <c r="P35" i="3"/>
  <c r="L34" i="3"/>
  <c r="O32" i="3"/>
  <c r="S26" i="4"/>
  <c r="Q26" i="4"/>
  <c r="Q25" i="4"/>
  <c r="S25" i="4"/>
  <c r="I198" i="1" l="1"/>
  <c r="R196" i="1" s="1"/>
  <c r="F13" i="8" s="1"/>
  <c r="O40" i="3"/>
  <c r="P34" i="3"/>
  <c r="L40" i="3"/>
  <c r="K40" i="3"/>
  <c r="N40" i="3"/>
  <c r="P32" i="3"/>
  <c r="P27" i="4"/>
  <c r="P197" i="1" l="1"/>
  <c r="D14" i="8" s="1"/>
  <c r="P196" i="1"/>
  <c r="D13" i="8" s="1"/>
  <c r="P40" i="3"/>
  <c r="R197" i="1" l="1"/>
  <c r="F14" i="8" s="1"/>
  <c r="L32" i="8" s="1"/>
  <c r="N31" i="8"/>
  <c r="K26" i="8"/>
  <c r="K31" i="8"/>
  <c r="N26" i="8"/>
  <c r="O25" i="8"/>
  <c r="O30" i="8"/>
  <c r="L25" i="8"/>
  <c r="L30" i="8"/>
  <c r="L29" i="8" s="1"/>
  <c r="K27" i="8" l="1"/>
  <c r="K24" i="8" s="1"/>
  <c r="K32" i="8"/>
  <c r="K29" i="8" s="1"/>
  <c r="L27" i="8"/>
  <c r="L24" i="8" s="1"/>
  <c r="D15" i="8"/>
  <c r="L28" i="8" s="1"/>
  <c r="N32" i="8"/>
  <c r="N29" i="8" s="1"/>
  <c r="O32" i="8"/>
  <c r="O29" i="8" s="1"/>
  <c r="O27" i="8"/>
  <c r="O24" i="8" s="1"/>
  <c r="N27" i="8"/>
  <c r="P31" i="8"/>
  <c r="P25" i="8"/>
  <c r="P30" i="8"/>
  <c r="P26" i="8"/>
  <c r="N41" i="8" l="1"/>
  <c r="N28" i="8"/>
  <c r="N44" i="8"/>
  <c r="K23" i="8"/>
  <c r="L41" i="8"/>
  <c r="K42" i="8"/>
  <c r="K37" i="8"/>
  <c r="K35" i="8"/>
  <c r="L23" i="8"/>
  <c r="L42" i="8"/>
  <c r="P27" i="8"/>
  <c r="N24" i="8"/>
  <c r="P24" i="8" s="1"/>
  <c r="L36" i="8"/>
  <c r="O43" i="8"/>
  <c r="K28" i="8"/>
  <c r="N43" i="8"/>
  <c r="L35" i="8"/>
  <c r="K34" i="8"/>
  <c r="O21" i="8"/>
  <c r="P32" i="8"/>
  <c r="K36" i="8"/>
  <c r="L21" i="8"/>
  <c r="N33" i="8"/>
  <c r="O28" i="8"/>
  <c r="L44" i="8"/>
  <c r="N37" i="8"/>
  <c r="L34" i="8"/>
  <c r="N42" i="8"/>
  <c r="O37" i="8"/>
  <c r="K21" i="8"/>
  <c r="N22" i="8"/>
  <c r="N21" i="8"/>
  <c r="L37" i="8"/>
  <c r="O22" i="8"/>
  <c r="O44" i="8"/>
  <c r="L33" i="8"/>
  <c r="N34" i="8"/>
  <c r="L43" i="8"/>
  <c r="K44" i="8"/>
  <c r="O34" i="8"/>
  <c r="K22" i="8"/>
  <c r="K33" i="8"/>
  <c r="O41" i="8"/>
  <c r="O42" i="8"/>
  <c r="O33" i="8"/>
  <c r="O36" i="8"/>
  <c r="O35" i="8"/>
  <c r="K41" i="8"/>
  <c r="N23" i="8"/>
  <c r="N36" i="8"/>
  <c r="N35" i="8"/>
  <c r="O23" i="8"/>
  <c r="K43" i="8"/>
  <c r="L22" i="8"/>
  <c r="P29" i="8"/>
  <c r="P28" i="8" l="1"/>
  <c r="P21" i="8"/>
  <c r="K40" i="8"/>
  <c r="P43" i="8"/>
  <c r="P36" i="8"/>
  <c r="P37" i="8"/>
  <c r="L40" i="8"/>
  <c r="P33" i="8"/>
  <c r="P23" i="8"/>
  <c r="P34" i="8"/>
  <c r="N38" i="8"/>
  <c r="P41" i="8"/>
  <c r="P44" i="8"/>
  <c r="P22" i="8"/>
  <c r="L38" i="8"/>
  <c r="L46" i="8" s="1"/>
  <c r="P42" i="8"/>
  <c r="K38" i="8"/>
  <c r="K46" i="8" s="1"/>
  <c r="O40" i="8"/>
  <c r="N40" i="8"/>
  <c r="O38" i="8"/>
  <c r="P35" i="8"/>
  <c r="N46" i="8" l="1"/>
  <c r="P38" i="8"/>
  <c r="O46" i="8"/>
  <c r="P46" i="8" s="1"/>
  <c r="P40" i="8"/>
</calcChain>
</file>

<file path=xl/sharedStrings.xml><?xml version="1.0" encoding="utf-8"?>
<sst xmlns="http://schemas.openxmlformats.org/spreadsheetml/2006/main" count="1475" uniqueCount="310">
  <si>
    <t>Cf fichier diffusé le 09/03/2022 par LR 2022-011</t>
  </si>
  <si>
    <t>Calcul PS pour 1 Saad avec des données relatives à l'activité Caf</t>
  </si>
  <si>
    <t>Données à saisir</t>
  </si>
  <si>
    <t>1- Définir les Etp retenus</t>
  </si>
  <si>
    <t>Conventionnés</t>
  </si>
  <si>
    <t>Déclarés N</t>
  </si>
  <si>
    <t>Aes</t>
  </si>
  <si>
    <t>Tisf</t>
  </si>
  <si>
    <t>1.1- Définir les Etp retenus en fonction des Etp contractualisés</t>
  </si>
  <si>
    <t>Minimum entre Etp conventionnés et Etp déclarés</t>
  </si>
  <si>
    <t>1.2- Nombre de mois d'ouverture</t>
  </si>
  <si>
    <t>1.3- Définir les Etp retenus en fonction de la durée d'ouverture du saad</t>
  </si>
  <si>
    <t>Etp étape 1.1 proratisé au mois d'ouverture</t>
  </si>
  <si>
    <t>2- Charges/recettes déclarées par niveau d'intervention pour 2025</t>
  </si>
  <si>
    <t>Montant des charges</t>
  </si>
  <si>
    <t>Participations usagers</t>
  </si>
  <si>
    <t>3- Définir le prix de revient retenu par Etp</t>
  </si>
  <si>
    <t>3.1- Définir le prix de revient du Saad pour 1 Etp sur 1 année pleine</t>
  </si>
  <si>
    <t>(charges/Etp déclarés)*(12/nb mois ouverture)</t>
  </si>
  <si>
    <t>3.2- Définir le prix de revient retenu pour 1 Etp et 1 année pleine</t>
  </si>
  <si>
    <t>Plafond Cnaf (pour 1 Etp et 1 année pleine)</t>
  </si>
  <si>
    <t>Pr retenu = min(PR Saad et PP Cnaf)</t>
  </si>
  <si>
    <t>4- Définir le reste à charge du Saad en fonction des Etp</t>
  </si>
  <si>
    <t xml:space="preserve">4.1- Définir les participations des usagers retenues </t>
  </si>
  <si>
    <t>Participations des usagers retenues en fonction des Etp</t>
  </si>
  <si>
    <t>4.2- Définir le reste à charge retenu</t>
  </si>
  <si>
    <t>Charges retenues-participations des usagers retenues</t>
  </si>
  <si>
    <t>5- Définir le montant de PS maximum</t>
  </si>
  <si>
    <t>PS max = PR retenu x Etp</t>
  </si>
  <si>
    <t>6- Définir le montant de PS prévisionnelle à verser</t>
  </si>
  <si>
    <t>Minimum entre reste à charges et (PS max-part usager)</t>
  </si>
  <si>
    <t>MODELE répartition des Etp</t>
  </si>
  <si>
    <t>1- Définir les ETP par financeur</t>
  </si>
  <si>
    <t>1.1- Définir les Etp d'intervention par financeur</t>
  </si>
  <si>
    <t>Organigramme général</t>
  </si>
  <si>
    <t>Heures d'interventions indiv pour les Aes et indiv et coll pour Tisf</t>
  </si>
  <si>
    <t>Etp par financeur</t>
  </si>
  <si>
    <t>Emploi</t>
  </si>
  <si>
    <t>nb Etp (base 1607h/an)</t>
  </si>
  <si>
    <t>max heures</t>
  </si>
  <si>
    <t>Nb heures familles Caf</t>
  </si>
  <si>
    <t>Nb heures  Autres</t>
  </si>
  <si>
    <t>Total</t>
  </si>
  <si>
    <t>Caf</t>
  </si>
  <si>
    <t>Autres</t>
  </si>
  <si>
    <t>Madame A</t>
  </si>
  <si>
    <t>A</t>
  </si>
  <si>
    <t>a</t>
  </si>
  <si>
    <t>a'</t>
  </si>
  <si>
    <t>a''</t>
  </si>
  <si>
    <t>(a/a'')*A</t>
  </si>
  <si>
    <t>(a'/a'')*A</t>
  </si>
  <si>
    <t>Madame B</t>
  </si>
  <si>
    <t>B</t>
  </si>
  <si>
    <t>b</t>
  </si>
  <si>
    <t>b'</t>
  </si>
  <si>
    <t>b''</t>
  </si>
  <si>
    <t>(b/b'')*B</t>
  </si>
  <si>
    <t>(b'/b'')*B</t>
  </si>
  <si>
    <t>Monsieur C</t>
  </si>
  <si>
    <t>C</t>
  </si>
  <si>
    <t>c</t>
  </si>
  <si>
    <t>c'</t>
  </si>
  <si>
    <t>c''</t>
  </si>
  <si>
    <t>(c/c'')*C</t>
  </si>
  <si>
    <t>(c'/c'')*C</t>
  </si>
  <si>
    <t>Madame D</t>
  </si>
  <si>
    <t>D</t>
  </si>
  <si>
    <t>d</t>
  </si>
  <si>
    <t>d'</t>
  </si>
  <si>
    <t>d''</t>
  </si>
  <si>
    <t>(d/d')*D</t>
  </si>
  <si>
    <t>(d'/d')*D</t>
  </si>
  <si>
    <t>Monsieur E</t>
  </si>
  <si>
    <t>E</t>
  </si>
  <si>
    <t>e</t>
  </si>
  <si>
    <t>e'</t>
  </si>
  <si>
    <t>e''</t>
  </si>
  <si>
    <t>(e/e'')*E</t>
  </si>
  <si>
    <t>(e'/e'')*E</t>
  </si>
  <si>
    <t>Madame F</t>
  </si>
  <si>
    <t>F</t>
  </si>
  <si>
    <t>f</t>
  </si>
  <si>
    <t>f'</t>
  </si>
  <si>
    <t>f''</t>
  </si>
  <si>
    <t>(f/f'')*F</t>
  </si>
  <si>
    <t>(f'/f'')*F</t>
  </si>
  <si>
    <t>Madame G</t>
  </si>
  <si>
    <t>Adm</t>
  </si>
  <si>
    <t>G</t>
  </si>
  <si>
    <t>g</t>
  </si>
  <si>
    <t>g'</t>
  </si>
  <si>
    <t>g''</t>
  </si>
  <si>
    <t>H</t>
  </si>
  <si>
    <t>h</t>
  </si>
  <si>
    <t>h'</t>
  </si>
  <si>
    <t>h''</t>
  </si>
  <si>
    <t>1.2- Définir les Etp d'intervention et administratif totaux par financeur et par niveau</t>
  </si>
  <si>
    <t>I</t>
  </si>
  <si>
    <t>K</t>
  </si>
  <si>
    <t>M</t>
  </si>
  <si>
    <t>(G/M)*I</t>
  </si>
  <si>
    <t>(G/M)*K</t>
  </si>
  <si>
    <t>J</t>
  </si>
  <si>
    <t>L</t>
  </si>
  <si>
    <t>(G/M)*J</t>
  </si>
  <si>
    <t>(G/M)*L</t>
  </si>
  <si>
    <t>adm</t>
  </si>
  <si>
    <t>Gestionnaire :</t>
  </si>
  <si>
    <t>PERRENITE</t>
  </si>
  <si>
    <t>REPARTITION ETP - ORGANIGRAMME 2025 Reel du 01/01/2025 au XX/XX2025</t>
  </si>
  <si>
    <t>REPARTITION ETP 2025</t>
  </si>
  <si>
    <t>A completer</t>
  </si>
  <si>
    <t>Nom</t>
  </si>
  <si>
    <t>Qualification</t>
  </si>
  <si>
    <t>EMPLOI</t>
  </si>
  <si>
    <t>(d/d'')*D</t>
  </si>
  <si>
    <t>(d'/d'')*D</t>
  </si>
  <si>
    <t>(g/g'')*G</t>
  </si>
  <si>
    <t>(g'/g'')*G</t>
  </si>
  <si>
    <t>(h/h'')*H</t>
  </si>
  <si>
    <t>(h'/h'')*H</t>
  </si>
  <si>
    <t>i</t>
  </si>
  <si>
    <t>i'</t>
  </si>
  <si>
    <t>i''</t>
  </si>
  <si>
    <t>(i/i'')*I</t>
  </si>
  <si>
    <t>(i'/i'')*I</t>
  </si>
  <si>
    <t>j</t>
  </si>
  <si>
    <t>j'</t>
  </si>
  <si>
    <t>j''</t>
  </si>
  <si>
    <t>(j/j'')*J</t>
  </si>
  <si>
    <t>(j'/j'')*J</t>
  </si>
  <si>
    <t>k</t>
  </si>
  <si>
    <t>k'</t>
  </si>
  <si>
    <t>k''</t>
  </si>
  <si>
    <t>(k/k'')*K</t>
  </si>
  <si>
    <t>(k'/k'')*K</t>
  </si>
  <si>
    <t>l</t>
  </si>
  <si>
    <t>l'</t>
  </si>
  <si>
    <t xml:space="preserve">l'' </t>
  </si>
  <si>
    <t>(l/l'')*L</t>
  </si>
  <si>
    <t>(l'/l'')*L</t>
  </si>
  <si>
    <t>m</t>
  </si>
  <si>
    <t>m'</t>
  </si>
  <si>
    <t>m''</t>
  </si>
  <si>
    <t>(m/m'')*M</t>
  </si>
  <si>
    <t>(m'/m'')*M</t>
  </si>
  <si>
    <t>N</t>
  </si>
  <si>
    <t>n</t>
  </si>
  <si>
    <t>n'</t>
  </si>
  <si>
    <t>n''</t>
  </si>
  <si>
    <t>(n/n'')*N</t>
  </si>
  <si>
    <t>(n'/n'')*N</t>
  </si>
  <si>
    <t>O</t>
  </si>
  <si>
    <t>o</t>
  </si>
  <si>
    <t>o'</t>
  </si>
  <si>
    <t>o''</t>
  </si>
  <si>
    <t>(o/o'')*O</t>
  </si>
  <si>
    <t>(o'/o'')*O</t>
  </si>
  <si>
    <t>P</t>
  </si>
  <si>
    <t>p</t>
  </si>
  <si>
    <t>p'</t>
  </si>
  <si>
    <t>p''</t>
  </si>
  <si>
    <t>(p/p'')*P</t>
  </si>
  <si>
    <t>(p'/p'')*P</t>
  </si>
  <si>
    <t>Q</t>
  </si>
  <si>
    <t>q</t>
  </si>
  <si>
    <t>q'</t>
  </si>
  <si>
    <t>q''</t>
  </si>
  <si>
    <t>(q/q'')*Q</t>
  </si>
  <si>
    <t>(q'/q'')*Q</t>
  </si>
  <si>
    <t>R</t>
  </si>
  <si>
    <t>r</t>
  </si>
  <si>
    <t>r'</t>
  </si>
  <si>
    <t>r''</t>
  </si>
  <si>
    <t>(r/r'')*R</t>
  </si>
  <si>
    <t>(r'/r'')*R</t>
  </si>
  <si>
    <t>S</t>
  </si>
  <si>
    <t>s</t>
  </si>
  <si>
    <t>s'</t>
  </si>
  <si>
    <t>s''</t>
  </si>
  <si>
    <t>(s/s'')*S</t>
  </si>
  <si>
    <t>(s'/s'')*S</t>
  </si>
  <si>
    <t>T</t>
  </si>
  <si>
    <t>t</t>
  </si>
  <si>
    <t>t'</t>
  </si>
  <si>
    <t>t''</t>
  </si>
  <si>
    <t>(t/t'')*T</t>
  </si>
  <si>
    <t>(t'/t'')*T</t>
  </si>
  <si>
    <t>U</t>
  </si>
  <si>
    <t>u</t>
  </si>
  <si>
    <t>u'</t>
  </si>
  <si>
    <t>u''</t>
  </si>
  <si>
    <t>(u/u'')*U</t>
  </si>
  <si>
    <t>(u'/u'')*U</t>
  </si>
  <si>
    <t>V</t>
  </si>
  <si>
    <t>v</t>
  </si>
  <si>
    <t>v'</t>
  </si>
  <si>
    <t>v''</t>
  </si>
  <si>
    <t>(v/v'')*V</t>
  </si>
  <si>
    <t>(v'/v'')*V</t>
  </si>
  <si>
    <t>W</t>
  </si>
  <si>
    <t>w</t>
  </si>
  <si>
    <t>w'</t>
  </si>
  <si>
    <t>w''</t>
  </si>
  <si>
    <t>(w/w'')*W</t>
  </si>
  <si>
    <t>(w'/w'')*W</t>
  </si>
  <si>
    <t>X</t>
  </si>
  <si>
    <t>x</t>
  </si>
  <si>
    <t>x'</t>
  </si>
  <si>
    <t>x''</t>
  </si>
  <si>
    <t>(x/x'')*X</t>
  </si>
  <si>
    <t>(x'/x'')*X</t>
  </si>
  <si>
    <t>Y</t>
  </si>
  <si>
    <t>y</t>
  </si>
  <si>
    <t>y'</t>
  </si>
  <si>
    <t>y''</t>
  </si>
  <si>
    <t>(y/y'')*Y</t>
  </si>
  <si>
    <t>(y'/y'')*Y</t>
  </si>
  <si>
    <t>Z</t>
  </si>
  <si>
    <t>z</t>
  </si>
  <si>
    <t>z'</t>
  </si>
  <si>
    <t>z''</t>
  </si>
  <si>
    <t>(z/z'')*Z</t>
  </si>
  <si>
    <t>(z'/z'')*Z</t>
  </si>
  <si>
    <t>TOTAL</t>
  </si>
  <si>
    <t>total</t>
  </si>
  <si>
    <t>total'</t>
  </si>
  <si>
    <t>total''</t>
  </si>
  <si>
    <t>a verifier</t>
  </si>
  <si>
    <t xml:space="preserve">TISF </t>
  </si>
  <si>
    <t>T1</t>
  </si>
  <si>
    <t>T3</t>
  </si>
  <si>
    <t>TP</t>
  </si>
  <si>
    <t>(TG/TP)*T1</t>
  </si>
  <si>
    <t>(TG/TP)*T3</t>
  </si>
  <si>
    <t xml:space="preserve">AES </t>
  </si>
  <si>
    <t>T2</t>
  </si>
  <si>
    <t>T4</t>
  </si>
  <si>
    <t>(TG/TP)*T2</t>
  </si>
  <si>
    <t>(TG/TP)*T4</t>
  </si>
  <si>
    <t>ADM</t>
  </si>
  <si>
    <t>TG</t>
  </si>
  <si>
    <t xml:space="preserve">L es totaux T1 et T 2 sont à déclarer dur le portail AFAS </t>
  </si>
  <si>
    <t>Mettre le nom de l'oganisme gestionnaire du service AAD</t>
  </si>
  <si>
    <t xml:space="preserve">ADM </t>
  </si>
  <si>
    <t>Toutes les zones en saumon sont a compléter</t>
  </si>
  <si>
    <r>
      <t xml:space="preserve">Organigramme du service Familles (Si le salairié travaille sur plusieurs secteurs d'activité (PAPH, familles...), les </t>
    </r>
    <r>
      <rPr>
        <b/>
        <u/>
        <sz val="14"/>
        <color rgb="FFFF0000"/>
        <rFont val="Aptos Narrow"/>
        <family val="2"/>
        <scheme val="minor"/>
      </rPr>
      <t>heures travaillées</t>
    </r>
    <r>
      <rPr>
        <b/>
        <sz val="14"/>
        <color rgb="FFFF0000"/>
        <rFont val="Aptos Narrow"/>
        <family val="2"/>
        <scheme val="minor"/>
      </rPr>
      <t xml:space="preserve"> doivent correspondre uniquement à celles du secteur familles)</t>
    </r>
  </si>
  <si>
    <r>
      <t xml:space="preserve">Heures </t>
    </r>
    <r>
      <rPr>
        <b/>
        <u/>
        <sz val="14"/>
        <color rgb="FFFF0000"/>
        <rFont val="Aptos Narrow"/>
        <family val="2"/>
        <scheme val="minor"/>
      </rPr>
      <t xml:space="preserve">d'interventions secteur familles uniquement </t>
    </r>
    <r>
      <rPr>
        <b/>
        <sz val="14"/>
        <color rgb="FFFF0000"/>
        <rFont val="Aptos Narrow"/>
        <family val="2"/>
        <scheme val="minor"/>
      </rPr>
      <t xml:space="preserve"> indiv pour les Aes et indiv et coll pour Tisf</t>
    </r>
  </si>
  <si>
    <t xml:space="preserve">Qualification Diplomes </t>
  </si>
  <si>
    <t xml:space="preserve">Années d'expérience </t>
  </si>
  <si>
    <t>Nb Etp (base heures travaillées 1607h/an)</t>
  </si>
  <si>
    <r>
      <rPr>
        <b/>
        <sz val="14"/>
        <color theme="1"/>
        <rFont val="Aptos Narrow"/>
        <family val="2"/>
        <scheme val="minor"/>
      </rPr>
      <t xml:space="preserve"> Heures travaillées</t>
    </r>
    <r>
      <rPr>
        <sz val="11"/>
        <color theme="1"/>
        <rFont val="Aptos Narrow"/>
        <family val="2"/>
        <scheme val="minor"/>
      </rPr>
      <t xml:space="preserve"> (y compris déplacement, formation reunions ….) , Hors absences, congés payés ….Secteur Famille - Donnée figurant dans le livre de paye</t>
    </r>
  </si>
  <si>
    <t>NOM</t>
  </si>
  <si>
    <r>
      <t>Nb</t>
    </r>
    <r>
      <rPr>
        <b/>
        <sz val="14"/>
        <color theme="1"/>
        <rFont val="Aptos Narrow"/>
        <family val="2"/>
        <scheme val="minor"/>
      </rPr>
      <t xml:space="preserve"> heures d'interventions</t>
    </r>
    <r>
      <rPr>
        <sz val="11"/>
        <color theme="1"/>
        <rFont val="Aptos Narrow"/>
        <family val="2"/>
        <scheme val="minor"/>
      </rPr>
      <t xml:space="preserve"> familles CAF</t>
    </r>
  </si>
  <si>
    <r>
      <t>Nb</t>
    </r>
    <r>
      <rPr>
        <b/>
        <sz val="14"/>
        <color theme="1"/>
        <rFont val="Aptos Narrow"/>
        <family val="2"/>
        <scheme val="minor"/>
      </rPr>
      <t xml:space="preserve"> heures d'interventions </t>
    </r>
    <r>
      <rPr>
        <sz val="11"/>
        <color theme="1"/>
        <rFont val="Aptos Narrow"/>
        <family val="2"/>
        <scheme val="minor"/>
      </rPr>
      <t xml:space="preserve"> familles Autres financeurs</t>
    </r>
  </si>
  <si>
    <t>Alerte seuil 1000 heures</t>
  </si>
  <si>
    <t>Contrôle heures d'intervention &lt; heures travaillées</t>
  </si>
  <si>
    <t>ETP CAF</t>
  </si>
  <si>
    <t>ETP AUTRES</t>
  </si>
  <si>
    <t>Répartition ETP</t>
  </si>
  <si>
    <t>Répartition adm</t>
  </si>
  <si>
    <t xml:space="preserve">L es totaux T1 et T 2 sont à déclarer sur le portail AFAS </t>
  </si>
  <si>
    <t>Alerte nb Etp trop faible</t>
  </si>
  <si>
    <t>Répartition des charges</t>
  </si>
  <si>
    <t>1- Repartir les Etp par financeur (cf onglet "Ex repartition Etp") et par niveau</t>
  </si>
  <si>
    <t>Adm Tisf</t>
  </si>
  <si>
    <t>Adm Aes</t>
  </si>
  <si>
    <t>2- Répartir les charges par niveau d'intervention en fonction des Etp pour la Caf</t>
  </si>
  <si>
    <t>Proposition répartition pour l'activité Caf</t>
  </si>
  <si>
    <t>Dépenses pour activité Caf</t>
  </si>
  <si>
    <t>Dépenses pour activité Autres</t>
  </si>
  <si>
    <t>Contrôle</t>
  </si>
  <si>
    <t>CHARGES</t>
  </si>
  <si>
    <t>Secteur Familles</t>
  </si>
  <si>
    <t>€ TISF</t>
  </si>
  <si>
    <t>€ AES</t>
  </si>
  <si>
    <t>Achats</t>
  </si>
  <si>
    <t>(Depense/F)*(A+C)</t>
  </si>
  <si>
    <t>(Depense/F)*(B+D)</t>
  </si>
  <si>
    <t>Services exterieurs</t>
  </si>
  <si>
    <t>Autres Services Exterieurs</t>
  </si>
  <si>
    <t>63 A</t>
  </si>
  <si>
    <t>Impôts et Taxes Frais de Personnel</t>
  </si>
  <si>
    <t>somme</t>
  </si>
  <si>
    <t>(Depense/(B+b))*B</t>
  </si>
  <si>
    <t>(Depense/(A+a)*A</t>
  </si>
  <si>
    <t>(Depense/(C+c+D+d))*C</t>
  </si>
  <si>
    <t>(Depense/(C+c+D+d))*D</t>
  </si>
  <si>
    <t>63 B</t>
  </si>
  <si>
    <t>Autres Impôts et Taxes</t>
  </si>
  <si>
    <t xml:space="preserve">Frais de Personnel </t>
  </si>
  <si>
    <t>Autres Charges de Gestion</t>
  </si>
  <si>
    <t>Charges Financières</t>
  </si>
  <si>
    <t>Charges Exceptionnelles</t>
  </si>
  <si>
    <t>Dot amortisst, dépréciations &amp; provisions</t>
  </si>
  <si>
    <t>Impôts sur les Bénéfices</t>
  </si>
  <si>
    <t>TOTAL DES CHARGES</t>
  </si>
  <si>
    <t>CONTRIBUTIONS VOLONTAIRES</t>
  </si>
  <si>
    <t>Mise à disposition de personnel</t>
  </si>
  <si>
    <t>Mise à disposition de locaux</t>
  </si>
  <si>
    <t>Eau,  gaz, électricité</t>
  </si>
  <si>
    <t>Autres, préciser…………………………..</t>
  </si>
  <si>
    <t>TOTAL GENERAL</t>
  </si>
  <si>
    <t>MODELE REPARTITION CHARGES</t>
  </si>
  <si>
    <t>Dépenses pour activité Autre</t>
  </si>
  <si>
    <t>SAAD</t>
  </si>
  <si>
    <t xml:space="preserve">REPARTITION ETP </t>
  </si>
  <si>
    <t xml:space="preserve">REPARTITION ETP - ORGANIGRAMME </t>
  </si>
  <si>
    <t>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</si>
</sst>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0&quot;  ans&quot;"/>
    <numFmt numFmtId="167" formatCode="_-* #,##0.000\ _€_-;\-* #,##0.000\ _€_-;_-* &quot;-&quot;???\ _€_-;_-@_-"/>
    <numFmt numFmtId="168" formatCode="_-* #,##0.000\ _€_-;\-* #,##0.000\ _€_-;_-* &quot;-&quot;??\ _€_-;_-@_-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9" tint="-0.249977111117893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u/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22"/>
      <color theme="1"/>
      <name val="Aptos Narrow"/>
      <family val="2"/>
      <scheme val="minor"/>
    </font>
    <font>
      <sz val="11"/>
      <color rgb="FFFF0000"/>
      <name val="Arial"/>
      <family val="2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22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111111"/>
      <name val="Courier New"/>
      <family val="3"/>
    </font>
    <font>
      <sz val="11"/>
      <color rgb="FF000000"/>
      <name val="Arial"/>
      <family val="2"/>
    </font>
    <font>
      <sz val="11"/>
      <color theme="9" tint="-0.249977111117893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345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1" applyNumberFormat="1" applyFont="1" applyBorder="1"/>
    <xf numFmtId="4" fontId="5" fillId="0" borderId="4" xfId="0" applyNumberFormat="1" applyFont="1" applyBorder="1"/>
    <xf numFmtId="4" fontId="0" fillId="0" borderId="0" xfId="0" applyNumberFormat="1"/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1" applyNumberFormat="1" applyFont="1" applyBorder="1"/>
    <xf numFmtId="4" fontId="0" fillId="0" borderId="4" xfId="0" applyNumberFormat="1" applyBorder="1"/>
    <xf numFmtId="4" fontId="0" fillId="0" borderId="2" xfId="0" applyNumberFormat="1" applyBorder="1" applyAlignment="1">
      <alignment horizontal="center"/>
    </xf>
    <xf numFmtId="4" fontId="0" fillId="0" borderId="2" xfId="0" applyNumberFormat="1" applyBorder="1"/>
    <xf numFmtId="4" fontId="7" fillId="0" borderId="4" xfId="0" applyNumberFormat="1" applyFont="1" applyBorder="1" applyAlignment="1">
      <alignment horizontal="center"/>
    </xf>
    <xf numFmtId="2" fontId="7" fillId="0" borderId="4" xfId="1" applyNumberFormat="1" applyFont="1" applyBorder="1"/>
    <xf numFmtId="4" fontId="7" fillId="0" borderId="4" xfId="0" applyNumberFormat="1" applyFon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" fontId="6" fillId="0" borderId="4" xfId="0" applyNumberFormat="1" applyFont="1" applyBorder="1"/>
    <xf numFmtId="4" fontId="13" fillId="0" borderId="4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0" fontId="15" fillId="0" borderId="0" xfId="0" applyFont="1"/>
    <xf numFmtId="0" fontId="15" fillId="3" borderId="0" xfId="0" applyFont="1" applyFill="1"/>
    <xf numFmtId="0" fontId="3" fillId="3" borderId="0" xfId="0" applyFont="1" applyFill="1"/>
    <xf numFmtId="0" fontId="0" fillId="3" borderId="0" xfId="0" applyFill="1"/>
    <xf numFmtId="2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16" fillId="4" borderId="2" xfId="0" applyNumberFormat="1" applyFont="1" applyFill="1" applyBorder="1"/>
    <xf numFmtId="0" fontId="16" fillId="4" borderId="4" xfId="0" applyFont="1" applyFill="1" applyBorder="1"/>
    <xf numFmtId="4" fontId="13" fillId="0" borderId="2" xfId="0" applyNumberFormat="1" applyFont="1" applyBorder="1"/>
    <xf numFmtId="0" fontId="13" fillId="0" borderId="4" xfId="0" applyFont="1" applyBorder="1"/>
    <xf numFmtId="0" fontId="14" fillId="0" borderId="4" xfId="0" applyFont="1" applyBorder="1"/>
    <xf numFmtId="4" fontId="6" fillId="2" borderId="4" xfId="0" applyNumberFormat="1" applyFont="1" applyFill="1" applyBorder="1"/>
    <xf numFmtId="0" fontId="6" fillId="0" borderId="4" xfId="0" applyFont="1" applyBorder="1" applyAlignment="1">
      <alignment horizontal="center"/>
    </xf>
    <xf numFmtId="4" fontId="0" fillId="2" borderId="4" xfId="0" applyNumberFormat="1" applyFill="1" applyBorder="1"/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0" applyFont="1"/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3" fontId="10" fillId="0" borderId="4" xfId="2" applyNumberFormat="1" applyFont="1" applyBorder="1" applyAlignment="1">
      <alignment horizontal="right" vertical="center"/>
    </xf>
    <xf numFmtId="3" fontId="10" fillId="0" borderId="0" xfId="2" applyNumberFormat="1" applyFont="1" applyAlignment="1">
      <alignment horizontal="right" vertical="center"/>
    </xf>
    <xf numFmtId="165" fontId="10" fillId="6" borderId="4" xfId="2" applyNumberFormat="1" applyFont="1" applyFill="1" applyBorder="1" applyAlignment="1" applyProtection="1">
      <alignment horizontal="right" vertical="center" wrapText="1"/>
      <protection locked="0"/>
    </xf>
    <xf numFmtId="165" fontId="10" fillId="6" borderId="12" xfId="2" applyNumberFormat="1" applyFont="1" applyFill="1" applyBorder="1" applyAlignment="1" applyProtection="1">
      <alignment horizontal="right" vertical="center" wrapText="1"/>
      <protection locked="0"/>
    </xf>
    <xf numFmtId="165" fontId="10" fillId="6" borderId="13" xfId="2" applyNumberFormat="1" applyFont="1" applyFill="1" applyBorder="1" applyAlignment="1" applyProtection="1">
      <alignment horizontal="right" vertical="center" wrapText="1"/>
      <protection locked="0"/>
    </xf>
    <xf numFmtId="165" fontId="20" fillId="6" borderId="4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3" fontId="10" fillId="0" borderId="4" xfId="2" applyNumberFormat="1" applyFont="1" applyBorder="1" applyAlignment="1">
      <alignment horizontal="right" vertical="center" wrapText="1"/>
    </xf>
    <xf numFmtId="3" fontId="10" fillId="0" borderId="0" xfId="2" applyNumberFormat="1" applyFont="1" applyAlignment="1">
      <alignment horizontal="right" vertical="center" wrapText="1"/>
    </xf>
    <xf numFmtId="165" fontId="21" fillId="6" borderId="4" xfId="2" applyNumberFormat="1" applyFont="1" applyFill="1" applyBorder="1" applyAlignment="1" applyProtection="1">
      <alignment horizontal="right" vertical="center" wrapText="1"/>
      <protection locked="0"/>
    </xf>
    <xf numFmtId="165" fontId="21" fillId="6" borderId="12" xfId="2" applyNumberFormat="1" applyFont="1" applyFill="1" applyBorder="1" applyAlignment="1" applyProtection="1">
      <alignment horizontal="right" vertical="center" wrapText="1"/>
      <protection locked="0"/>
    </xf>
    <xf numFmtId="165" fontId="21" fillId="6" borderId="13" xfId="2" applyNumberFormat="1" applyFont="1" applyFill="1" applyBorder="1" applyAlignment="1" applyProtection="1">
      <alignment horizontal="right" vertical="center" wrapText="1"/>
      <protection locked="0"/>
    </xf>
    <xf numFmtId="165" fontId="22" fillId="6" borderId="4" xfId="2" applyNumberFormat="1" applyFont="1" applyFill="1" applyBorder="1" applyAlignment="1" applyProtection="1">
      <alignment horizontal="right" vertical="center" wrapText="1"/>
      <protection locked="0"/>
    </xf>
    <xf numFmtId="0" fontId="23" fillId="0" borderId="7" xfId="2" applyFont="1" applyBorder="1" applyAlignment="1">
      <alignment horizontal="center" vertical="center"/>
    </xf>
    <xf numFmtId="0" fontId="23" fillId="0" borderId="2" xfId="2" applyFont="1" applyBorder="1" applyAlignment="1">
      <alignment horizontal="left" vertical="center" wrapText="1"/>
    </xf>
    <xf numFmtId="0" fontId="23" fillId="0" borderId="6" xfId="2" applyFont="1" applyBorder="1" applyAlignment="1">
      <alignment horizontal="left" vertical="center" wrapText="1"/>
    </xf>
    <xf numFmtId="0" fontId="23" fillId="0" borderId="3" xfId="2" applyFont="1" applyBorder="1" applyAlignment="1">
      <alignment horizontal="left" vertical="center" wrapText="1"/>
    </xf>
    <xf numFmtId="3" fontId="23" fillId="0" borderId="4" xfId="2" applyNumberFormat="1" applyFont="1" applyBorder="1" applyAlignment="1">
      <alignment horizontal="right" vertical="center" wrapText="1"/>
    </xf>
    <xf numFmtId="3" fontId="23" fillId="0" borderId="0" xfId="2" applyNumberFormat="1" applyFont="1" applyAlignment="1">
      <alignment horizontal="right" vertical="center" wrapText="1"/>
    </xf>
    <xf numFmtId="0" fontId="23" fillId="0" borderId="4" xfId="0" applyFont="1" applyBorder="1"/>
    <xf numFmtId="3" fontId="24" fillId="0" borderId="4" xfId="2" applyNumberFormat="1" applyFont="1" applyBorder="1" applyAlignment="1" applyProtection="1">
      <alignment horizontal="right" vertical="center" wrapText="1"/>
      <protection locked="0"/>
    </xf>
    <xf numFmtId="0" fontId="23" fillId="0" borderId="0" xfId="0" applyFont="1"/>
    <xf numFmtId="165" fontId="24" fillId="0" borderId="12" xfId="2" applyNumberFormat="1" applyFont="1" applyBorder="1" applyAlignment="1" applyProtection="1">
      <alignment horizontal="right" vertical="center" wrapText="1"/>
      <protection locked="0"/>
    </xf>
    <xf numFmtId="165" fontId="24" fillId="0" borderId="13" xfId="2" applyNumberFormat="1" applyFont="1" applyBorder="1" applyAlignment="1" applyProtection="1">
      <alignment horizontal="right" vertical="center" wrapText="1"/>
      <protection locked="0"/>
    </xf>
    <xf numFmtId="165" fontId="24" fillId="0" borderId="4" xfId="2" applyNumberFormat="1" applyFont="1" applyBorder="1" applyAlignment="1" applyProtection="1">
      <alignment horizontal="right" vertical="center" wrapText="1"/>
      <protection locked="0"/>
    </xf>
    <xf numFmtId="0" fontId="23" fillId="0" borderId="4" xfId="2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165" fontId="9" fillId="0" borderId="4" xfId="2" applyNumberFormat="1" applyFont="1" applyBorder="1" applyAlignment="1">
      <alignment horizontal="right" vertical="center" wrapText="1"/>
    </xf>
    <xf numFmtId="165" fontId="9" fillId="0" borderId="12" xfId="2" applyNumberFormat="1" applyFont="1" applyBorder="1" applyAlignment="1">
      <alignment horizontal="right" vertical="center" wrapText="1"/>
    </xf>
    <xf numFmtId="165" fontId="9" fillId="0" borderId="13" xfId="2" applyNumberFormat="1" applyFont="1" applyBorder="1" applyAlignment="1">
      <alignment horizontal="right" vertical="center" wrapText="1"/>
    </xf>
    <xf numFmtId="165" fontId="19" fillId="0" borderId="4" xfId="2" applyNumberFormat="1" applyFont="1" applyBorder="1" applyAlignment="1">
      <alignment horizontal="right" vertical="center" wrapText="1"/>
    </xf>
    <xf numFmtId="0" fontId="10" fillId="0" borderId="0" xfId="2" applyFont="1"/>
    <xf numFmtId="3" fontId="10" fillId="0" borderId="0" xfId="2" applyNumberFormat="1" applyFont="1" applyAlignment="1">
      <alignment horizontal="right"/>
    </xf>
    <xf numFmtId="0" fontId="10" fillId="0" borderId="14" xfId="2" applyFont="1" applyBorder="1"/>
    <xf numFmtId="0" fontId="10" fillId="0" borderId="15" xfId="2" applyFont="1" applyBorder="1"/>
    <xf numFmtId="0" fontId="20" fillId="0" borderId="0" xfId="2" applyFont="1"/>
    <xf numFmtId="0" fontId="10" fillId="0" borderId="4" xfId="2" applyFont="1" applyBorder="1" applyAlignment="1">
      <alignment vertical="center"/>
    </xf>
    <xf numFmtId="3" fontId="10" fillId="0" borderId="4" xfId="2" applyNumberFormat="1" applyFont="1" applyBorder="1" applyAlignment="1" applyProtection="1">
      <alignment horizontal="right" vertical="center"/>
      <protection locked="0"/>
    </xf>
    <xf numFmtId="3" fontId="10" fillId="0" borderId="0" xfId="2" applyNumberFormat="1" applyFont="1" applyAlignment="1" applyProtection="1">
      <alignment horizontal="right" vertical="center"/>
      <protection locked="0"/>
    </xf>
    <xf numFmtId="3" fontId="9" fillId="0" borderId="4" xfId="2" applyNumberFormat="1" applyFont="1" applyBorder="1" applyAlignment="1">
      <alignment horizontal="right"/>
    </xf>
    <xf numFmtId="3" fontId="9" fillId="0" borderId="0" xfId="2" applyNumberFormat="1" applyFont="1" applyAlignment="1">
      <alignment horizontal="right"/>
    </xf>
    <xf numFmtId="165" fontId="9" fillId="0" borderId="16" xfId="2" applyNumberFormat="1" applyFont="1" applyBorder="1" applyAlignment="1">
      <alignment horizontal="right" vertical="center" wrapText="1"/>
    </xf>
    <xf numFmtId="165" fontId="9" fillId="0" borderId="17" xfId="2" applyNumberFormat="1" applyFont="1" applyBorder="1" applyAlignment="1">
      <alignment horizontal="right" vertical="center" wrapText="1"/>
    </xf>
    <xf numFmtId="0" fontId="5" fillId="2" borderId="4" xfId="0" applyFont="1" applyFill="1" applyBorder="1"/>
    <xf numFmtId="4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2" fontId="5" fillId="0" borderId="4" xfId="0" applyNumberFormat="1" applyFont="1" applyBorder="1"/>
    <xf numFmtId="0" fontId="0" fillId="2" borderId="4" xfId="0" applyFill="1" applyBorder="1"/>
    <xf numFmtId="0" fontId="7" fillId="2" borderId="4" xfId="0" applyFont="1" applyFill="1" applyBorder="1"/>
    <xf numFmtId="4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/>
    <xf numFmtId="2" fontId="7" fillId="0" borderId="4" xfId="0" applyNumberFormat="1" applyFont="1" applyBorder="1"/>
    <xf numFmtId="2" fontId="7" fillId="0" borderId="4" xfId="0" applyNumberFormat="1" applyFont="1" applyBorder="1" applyAlignment="1">
      <alignment horizontal="center"/>
    </xf>
    <xf numFmtId="4" fontId="5" fillId="2" borderId="2" xfId="0" applyNumberFormat="1" applyFont="1" applyFill="1" applyBorder="1"/>
    <xf numFmtId="4" fontId="0" fillId="2" borderId="2" xfId="0" applyNumberFormat="1" applyFill="1" applyBorder="1"/>
    <xf numFmtId="4" fontId="6" fillId="0" borderId="4" xfId="0" applyNumberFormat="1" applyFont="1" applyBorder="1" applyAlignment="1">
      <alignment horizontal="center"/>
    </xf>
    <xf numFmtId="4" fontId="7" fillId="2" borderId="2" xfId="0" applyNumberFormat="1" applyFont="1" applyFill="1" applyBorder="1"/>
    <xf numFmtId="0" fontId="7" fillId="0" borderId="4" xfId="0" applyFont="1" applyBorder="1"/>
    <xf numFmtId="0" fontId="26" fillId="0" borderId="0" xfId="0" applyFont="1"/>
    <xf numFmtId="165" fontId="26" fillId="0" borderId="0" xfId="0" applyNumberFormat="1" applyFont="1"/>
    <xf numFmtId="0" fontId="12" fillId="0" borderId="4" xfId="0" applyFont="1" applyBorder="1" applyAlignment="1">
      <alignment horizontal="center"/>
    </xf>
    <xf numFmtId="43" fontId="5" fillId="0" borderId="4" xfId="3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6" fillId="0" borderId="0" xfId="0" applyFont="1"/>
    <xf numFmtId="0" fontId="32" fillId="0" borderId="0" xfId="0" applyFont="1"/>
    <xf numFmtId="0" fontId="0" fillId="7" borderId="0" xfId="0" applyFill="1"/>
    <xf numFmtId="0" fontId="6" fillId="8" borderId="18" xfId="0" applyFont="1" applyFill="1" applyBorder="1"/>
    <xf numFmtId="0" fontId="33" fillId="8" borderId="19" xfId="0" applyFont="1" applyFill="1" applyBorder="1"/>
    <xf numFmtId="0" fontId="6" fillId="8" borderId="19" xfId="0" applyFont="1" applyFill="1" applyBorder="1"/>
    <xf numFmtId="0" fontId="6" fillId="8" borderId="20" xfId="0" applyFont="1" applyFill="1" applyBorder="1"/>
    <xf numFmtId="0" fontId="6" fillId="0" borderId="21" xfId="0" applyFont="1" applyBorder="1"/>
    <xf numFmtId="0" fontId="34" fillId="0" borderId="4" xfId="0" applyFont="1" applyBorder="1" applyAlignment="1">
      <alignment horizontal="center"/>
    </xf>
    <xf numFmtId="0" fontId="6" fillId="0" borderId="22" xfId="0" applyFont="1" applyBorder="1"/>
    <xf numFmtId="0" fontId="34" fillId="0" borderId="4" xfId="0" applyFont="1" applyBorder="1"/>
    <xf numFmtId="4" fontId="6" fillId="7" borderId="4" xfId="0" applyNumberFormat="1" applyFont="1" applyFill="1" applyBorder="1" applyAlignment="1" applyProtection="1">
      <alignment horizontal="center"/>
      <protection locked="0"/>
    </xf>
    <xf numFmtId="4" fontId="6" fillId="0" borderId="0" xfId="0" applyNumberFormat="1" applyFont="1"/>
    <xf numFmtId="0" fontId="34" fillId="0" borderId="0" xfId="0" applyFont="1"/>
    <xf numFmtId="0" fontId="6" fillId="7" borderId="4" xfId="0" applyFont="1" applyFill="1" applyBorder="1" applyProtection="1">
      <protection locked="0"/>
    </xf>
    <xf numFmtId="4" fontId="35" fillId="0" borderId="4" xfId="0" applyNumberFormat="1" applyFont="1" applyBorder="1"/>
    <xf numFmtId="0" fontId="6" fillId="0" borderId="23" xfId="0" applyFont="1" applyBorder="1"/>
    <xf numFmtId="0" fontId="34" fillId="0" borderId="24" xfId="0" applyFont="1" applyBorder="1"/>
    <xf numFmtId="0" fontId="6" fillId="0" borderId="24" xfId="0" applyFont="1" applyBorder="1"/>
    <xf numFmtId="0" fontId="6" fillId="0" borderId="25" xfId="0" applyFont="1" applyBorder="1"/>
    <xf numFmtId="0" fontId="6" fillId="9" borderId="0" xfId="0" applyFont="1" applyFill="1"/>
    <xf numFmtId="0" fontId="34" fillId="9" borderId="0" xfId="0" applyFont="1" applyFill="1"/>
    <xf numFmtId="4" fontId="6" fillId="8" borderId="19" xfId="0" applyNumberFormat="1" applyFont="1" applyFill="1" applyBorder="1"/>
    <xf numFmtId="0" fontId="6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4" fontId="34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165" fontId="6" fillId="7" borderId="4" xfId="0" applyNumberFormat="1" applyFont="1" applyFill="1" applyBorder="1" applyProtection="1">
      <protection locked="0"/>
    </xf>
    <xf numFmtId="4" fontId="6" fillId="0" borderId="24" xfId="0" applyNumberFormat="1" applyFont="1" applyBorder="1"/>
    <xf numFmtId="4" fontId="6" fillId="9" borderId="0" xfId="0" applyNumberFormat="1" applyFont="1" applyFill="1"/>
    <xf numFmtId="165" fontId="6" fillId="0" borderId="4" xfId="0" applyNumberFormat="1" applyFont="1" applyBorder="1"/>
    <xf numFmtId="165" fontId="6" fillId="0" borderId="0" xfId="0" applyNumberFormat="1" applyFont="1"/>
    <xf numFmtId="0" fontId="6" fillId="0" borderId="0" xfId="0" applyFont="1" applyAlignment="1">
      <alignment horizontal="right"/>
    </xf>
    <xf numFmtId="165" fontId="35" fillId="0" borderId="4" xfId="0" applyNumberFormat="1" applyFont="1" applyBorder="1"/>
    <xf numFmtId="0" fontId="6" fillId="0" borderId="24" xfId="0" applyFont="1" applyBorder="1" applyAlignment="1">
      <alignment horizontal="right"/>
    </xf>
    <xf numFmtId="165" fontId="35" fillId="0" borderId="24" xfId="0" applyNumberFormat="1" applyFont="1" applyBorder="1"/>
    <xf numFmtId="165" fontId="35" fillId="0" borderId="0" xfId="0" applyNumberFormat="1" applyFont="1"/>
    <xf numFmtId="0" fontId="6" fillId="9" borderId="0" xfId="0" applyFont="1" applyFill="1" applyAlignment="1">
      <alignment horizontal="right"/>
    </xf>
    <xf numFmtId="165" fontId="35" fillId="9" borderId="0" xfId="0" applyNumberFormat="1" applyFont="1" applyFill="1"/>
    <xf numFmtId="165" fontId="6" fillId="0" borderId="24" xfId="0" applyNumberFormat="1" applyFont="1" applyBorder="1"/>
    <xf numFmtId="165" fontId="6" fillId="9" borderId="0" xfId="0" applyNumberFormat="1" applyFont="1" applyFill="1"/>
    <xf numFmtId="43" fontId="6" fillId="0" borderId="4" xfId="3" applyFont="1" applyBorder="1"/>
    <xf numFmtId="0" fontId="0" fillId="0" borderId="0" xfId="0" applyProtection="1">
      <protection locked="0"/>
    </xf>
    <xf numFmtId="0" fontId="12" fillId="0" borderId="4" xfId="0" applyFont="1" applyBorder="1" applyAlignment="1" applyProtection="1">
      <alignment horizontal="center"/>
      <protection locked="0"/>
    </xf>
    <xf numFmtId="4" fontId="12" fillId="0" borderId="2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center"/>
    </xf>
    <xf numFmtId="43" fontId="5" fillId="3" borderId="4" xfId="3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4" fontId="6" fillId="10" borderId="4" xfId="0" applyNumberFormat="1" applyFont="1" applyFill="1" applyBorder="1" applyProtection="1">
      <protection locked="0"/>
    </xf>
    <xf numFmtId="4" fontId="6" fillId="10" borderId="2" xfId="0" applyNumberFormat="1" applyFont="1" applyFill="1" applyBorder="1" applyProtection="1">
      <protection locked="0"/>
    </xf>
    <xf numFmtId="0" fontId="8" fillId="0" borderId="7" xfId="0" applyFont="1" applyBorder="1"/>
    <xf numFmtId="0" fontId="33" fillId="10" borderId="0" xfId="0" applyFont="1" applyFill="1"/>
    <xf numFmtId="4" fontId="11" fillId="0" borderId="4" xfId="0" applyNumberFormat="1" applyFont="1" applyBorder="1" applyAlignment="1" applyProtection="1">
      <alignment horizontal="center"/>
      <protection locked="0"/>
    </xf>
    <xf numFmtId="4" fontId="14" fillId="0" borderId="4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center" vertical="center" wrapText="1"/>
    </xf>
    <xf numFmtId="0" fontId="6" fillId="10" borderId="28" xfId="0" applyFont="1" applyFill="1" applyBorder="1" applyProtection="1">
      <protection locked="0"/>
    </xf>
    <xf numFmtId="4" fontId="34" fillId="10" borderId="29" xfId="0" applyNumberFormat="1" applyFont="1" applyFill="1" applyBorder="1" applyAlignment="1" applyProtection="1">
      <alignment horizontal="center"/>
      <protection locked="0"/>
    </xf>
    <xf numFmtId="0" fontId="6" fillId="10" borderId="29" xfId="0" applyFont="1" applyFill="1" applyBorder="1" applyAlignment="1">
      <alignment horizontal="center"/>
    </xf>
    <xf numFmtId="2" fontId="6" fillId="10" borderId="29" xfId="1" applyNumberFormat="1" applyFont="1" applyFill="1" applyBorder="1" applyProtection="1">
      <protection locked="0"/>
    </xf>
    <xf numFmtId="4" fontId="6" fillId="0" borderId="30" xfId="0" applyNumberFormat="1" applyFont="1" applyBorder="1"/>
    <xf numFmtId="0" fontId="6" fillId="10" borderId="31" xfId="0" applyFont="1" applyFill="1" applyBorder="1" applyProtection="1">
      <protection locked="0"/>
    </xf>
    <xf numFmtId="4" fontId="34" fillId="10" borderId="4" xfId="0" applyNumberFormat="1" applyFont="1" applyFill="1" applyBorder="1" applyAlignment="1" applyProtection="1">
      <alignment horizontal="center"/>
      <protection locked="0"/>
    </xf>
    <xf numFmtId="0" fontId="6" fillId="10" borderId="4" xfId="0" applyFont="1" applyFill="1" applyBorder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2" fontId="6" fillId="10" borderId="4" xfId="1" applyNumberFormat="1" applyFont="1" applyFill="1" applyBorder="1" applyProtection="1">
      <protection locked="0"/>
    </xf>
    <xf numFmtId="4" fontId="6" fillId="0" borderId="32" xfId="0" applyNumberFormat="1" applyFont="1" applyBorder="1"/>
    <xf numFmtId="0" fontId="37" fillId="10" borderId="4" xfId="0" applyFont="1" applyFill="1" applyBorder="1" applyAlignment="1">
      <alignment horizontal="center"/>
    </xf>
    <xf numFmtId="4" fontId="6" fillId="10" borderId="4" xfId="0" applyNumberFormat="1" applyFont="1" applyFill="1" applyBorder="1" applyAlignment="1">
      <alignment horizontal="center"/>
    </xf>
    <xf numFmtId="4" fontId="37" fillId="10" borderId="4" xfId="0" applyNumberFormat="1" applyFont="1" applyFill="1" applyBorder="1" applyAlignment="1" applyProtection="1">
      <alignment horizontal="center" wrapText="1"/>
      <protection locked="0"/>
    </xf>
    <xf numFmtId="2" fontId="6" fillId="10" borderId="4" xfId="1" applyNumberFormat="1" applyFont="1" applyFill="1" applyBorder="1"/>
    <xf numFmtId="0" fontId="6" fillId="10" borderId="33" xfId="0" applyFont="1" applyFill="1" applyBorder="1" applyProtection="1">
      <protection locked="0"/>
    </xf>
    <xf numFmtId="4" fontId="6" fillId="10" borderId="34" xfId="0" applyNumberFormat="1" applyFont="1" applyFill="1" applyBorder="1" applyAlignment="1">
      <alignment horizontal="center"/>
    </xf>
    <xf numFmtId="4" fontId="37" fillId="10" borderId="34" xfId="0" applyNumberFormat="1" applyFont="1" applyFill="1" applyBorder="1" applyAlignment="1" applyProtection="1">
      <alignment horizontal="center" wrapText="1"/>
      <protection locked="0"/>
    </xf>
    <xf numFmtId="2" fontId="6" fillId="10" borderId="34" xfId="1" applyNumberFormat="1" applyFont="1" applyFill="1" applyBorder="1"/>
    <xf numFmtId="4" fontId="6" fillId="0" borderId="35" xfId="0" applyNumberFormat="1" applyFont="1" applyBorder="1"/>
    <xf numFmtId="0" fontId="6" fillId="0" borderId="34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 wrapText="1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2" fontId="6" fillId="10" borderId="34" xfId="1" applyNumberFormat="1" applyFont="1" applyFill="1" applyBorder="1" applyProtection="1">
      <protection locked="0"/>
    </xf>
    <xf numFmtId="3" fontId="23" fillId="0" borderId="4" xfId="2" applyNumberFormat="1" applyFont="1" applyBorder="1" applyAlignment="1" applyProtection="1">
      <alignment horizontal="right" vertical="center" wrapText="1"/>
      <protection locked="0"/>
    </xf>
    <xf numFmtId="3" fontId="10" fillId="0" borderId="4" xfId="2" applyNumberFormat="1" applyFont="1" applyBorder="1" applyAlignment="1" applyProtection="1">
      <alignment horizontal="right" vertical="center" wrapText="1"/>
      <protection locked="0"/>
    </xf>
    <xf numFmtId="4" fontId="6" fillId="10" borderId="34" xfId="0" applyNumberFormat="1" applyFont="1" applyFill="1" applyBorder="1" applyProtection="1">
      <protection locked="0"/>
    </xf>
    <xf numFmtId="4" fontId="6" fillId="10" borderId="36" xfId="0" applyNumberFormat="1" applyFont="1" applyFill="1" applyBorder="1" applyProtection="1">
      <protection locked="0"/>
    </xf>
    <xf numFmtId="2" fontId="6" fillId="11" borderId="8" xfId="1" applyNumberFormat="1" applyFont="1" applyFill="1" applyBorder="1" applyProtection="1"/>
    <xf numFmtId="4" fontId="6" fillId="10" borderId="8" xfId="0" applyNumberFormat="1" applyFont="1" applyFill="1" applyBorder="1" applyProtection="1">
      <protection locked="0"/>
    </xf>
    <xf numFmtId="4" fontId="6" fillId="10" borderId="40" xfId="0" applyNumberFormat="1" applyFont="1" applyFill="1" applyBorder="1" applyProtection="1">
      <protection locked="0"/>
    </xf>
    <xf numFmtId="2" fontId="6" fillId="10" borderId="8" xfId="1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6" fillId="10" borderId="8" xfId="0" applyFont="1" applyFill="1" applyBorder="1" applyAlignment="1" applyProtection="1">
      <alignment horizontal="center" wrapText="1"/>
      <protection locked="0"/>
    </xf>
    <xf numFmtId="4" fontId="34" fillId="10" borderId="8" xfId="0" applyNumberFormat="1" applyFont="1" applyFill="1" applyBorder="1" applyAlignment="1" applyProtection="1">
      <alignment horizontal="center" wrapText="1"/>
      <protection locked="0"/>
    </xf>
    <xf numFmtId="166" fontId="6" fillId="10" borderId="8" xfId="0" applyNumberFormat="1" applyFont="1" applyFill="1" applyBorder="1" applyAlignment="1" applyProtection="1">
      <alignment horizontal="center" wrapText="1"/>
      <protection locked="0"/>
    </xf>
    <xf numFmtId="4" fontId="34" fillId="10" borderId="4" xfId="0" applyNumberFormat="1" applyFont="1" applyFill="1" applyBorder="1" applyAlignment="1" applyProtection="1">
      <alignment horizontal="center" wrapText="1"/>
      <protection locked="0"/>
    </xf>
    <xf numFmtId="0" fontId="6" fillId="10" borderId="4" xfId="0" applyFont="1" applyFill="1" applyBorder="1" applyAlignment="1" applyProtection="1">
      <alignment horizontal="center" wrapText="1"/>
      <protection locked="0"/>
    </xf>
    <xf numFmtId="166" fontId="6" fillId="10" borderId="4" xfId="0" applyNumberFormat="1" applyFont="1" applyFill="1" applyBorder="1" applyAlignment="1" applyProtection="1">
      <alignment horizontal="center" wrapText="1"/>
      <protection locked="0"/>
    </xf>
    <xf numFmtId="0" fontId="37" fillId="10" borderId="4" xfId="0" applyFont="1" applyFill="1" applyBorder="1" applyAlignment="1" applyProtection="1">
      <alignment horizontal="center" wrapText="1"/>
      <protection locked="0"/>
    </xf>
    <xf numFmtId="4" fontId="6" fillId="10" borderId="4" xfId="0" applyNumberFormat="1" applyFont="1" applyFill="1" applyBorder="1" applyAlignment="1" applyProtection="1">
      <alignment horizontal="center" wrapText="1"/>
      <protection locked="0"/>
    </xf>
    <xf numFmtId="4" fontId="6" fillId="10" borderId="34" xfId="0" applyNumberFormat="1" applyFont="1" applyFill="1" applyBorder="1" applyAlignment="1" applyProtection="1">
      <alignment horizontal="center" wrapText="1"/>
      <protection locked="0"/>
    </xf>
    <xf numFmtId="0" fontId="6" fillId="10" borderId="41" xfId="0" applyFont="1" applyFill="1" applyBorder="1" applyAlignment="1" applyProtection="1">
      <alignment wrapText="1"/>
      <protection locked="0"/>
    </xf>
    <xf numFmtId="0" fontId="6" fillId="10" borderId="31" xfId="0" applyFont="1" applyFill="1" applyBorder="1" applyAlignment="1" applyProtection="1">
      <alignment wrapText="1"/>
      <protection locked="0"/>
    </xf>
    <xf numFmtId="0" fontId="6" fillId="10" borderId="33" xfId="0" applyFont="1" applyFill="1" applyBorder="1" applyAlignment="1" applyProtection="1">
      <alignment wrapText="1"/>
      <protection locked="0"/>
    </xf>
    <xf numFmtId="4" fontId="41" fillId="0" borderId="4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8" fillId="0" borderId="0" xfId="0" applyFont="1"/>
    <xf numFmtId="0" fontId="6" fillId="10" borderId="29" xfId="0" applyFont="1" applyFill="1" applyBorder="1" applyAlignment="1">
      <alignment horizontal="center" vertical="center"/>
    </xf>
    <xf numFmtId="0" fontId="39" fillId="0" borderId="0" xfId="0" applyFont="1"/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8" fillId="0" borderId="4" xfId="0" applyFont="1" applyBorder="1"/>
    <xf numFmtId="4" fontId="6" fillId="0" borderId="8" xfId="0" applyNumberFormat="1" applyFont="1" applyBorder="1"/>
    <xf numFmtId="0" fontId="40" fillId="0" borderId="7" xfId="0" applyFont="1" applyBorder="1"/>
    <xf numFmtId="0" fontId="40" fillId="0" borderId="4" xfId="0" applyFont="1" applyBorder="1"/>
    <xf numFmtId="4" fontId="0" fillId="11" borderId="0" xfId="0" applyNumberFormat="1" applyFill="1" applyAlignment="1">
      <alignment horizontal="center"/>
    </xf>
    <xf numFmtId="0" fontId="0" fillId="11" borderId="0" xfId="0" applyFill="1" applyAlignment="1">
      <alignment vertical="center"/>
    </xf>
    <xf numFmtId="49" fontId="0" fillId="11" borderId="0" xfId="0" applyNumberFormat="1" applyFill="1" applyAlignment="1">
      <alignment vertical="center"/>
    </xf>
    <xf numFmtId="43" fontId="5" fillId="3" borderId="4" xfId="3" applyFont="1" applyFill="1" applyBorder="1" applyAlignment="1" applyProtection="1">
      <alignment horizontal="center"/>
    </xf>
    <xf numFmtId="43" fontId="5" fillId="0" borderId="0" xfId="3" applyFont="1" applyBorder="1" applyAlignment="1" applyProtection="1">
      <alignment horizontal="center"/>
    </xf>
    <xf numFmtId="4" fontId="13" fillId="0" borderId="4" xfId="0" applyNumberFormat="1" applyFont="1" applyBorder="1"/>
    <xf numFmtId="0" fontId="13" fillId="3" borderId="8" xfId="0" applyFont="1" applyFill="1" applyBorder="1" applyAlignment="1">
      <alignment horizontal="center"/>
    </xf>
    <xf numFmtId="43" fontId="5" fillId="3" borderId="8" xfId="3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43" fontId="5" fillId="0" borderId="8" xfId="3" applyFont="1" applyBorder="1" applyAlignment="1" applyProtection="1">
      <alignment horizontal="center"/>
    </xf>
    <xf numFmtId="43" fontId="5" fillId="0" borderId="4" xfId="3" applyFont="1" applyBorder="1" applyAlignment="1" applyProtection="1">
      <alignment horizontal="center"/>
    </xf>
    <xf numFmtId="168" fontId="0" fillId="3" borderId="4" xfId="0" applyNumberFormat="1" applyFill="1" applyBorder="1" applyAlignment="1">
      <alignment horizontal="center" vertical="center"/>
    </xf>
    <xf numFmtId="164" fontId="0" fillId="0" borderId="0" xfId="0" applyNumberFormat="1"/>
    <xf numFmtId="167" fontId="0" fillId="0" borderId="0" xfId="0" applyNumberFormat="1"/>
    <xf numFmtId="0" fontId="25" fillId="0" borderId="0" xfId="0" applyFont="1"/>
    <xf numFmtId="165" fontId="10" fillId="6" borderId="4" xfId="2" applyNumberFormat="1" applyFont="1" applyFill="1" applyBorder="1" applyAlignment="1">
      <alignment horizontal="right" vertical="center" wrapText="1"/>
    </xf>
    <xf numFmtId="165" fontId="10" fillId="6" borderId="12" xfId="2" applyNumberFormat="1" applyFont="1" applyFill="1" applyBorder="1" applyAlignment="1">
      <alignment horizontal="right" vertical="center" wrapText="1"/>
    </xf>
    <xf numFmtId="165" fontId="10" fillId="6" borderId="13" xfId="2" applyNumberFormat="1" applyFont="1" applyFill="1" applyBorder="1" applyAlignment="1">
      <alignment horizontal="right" vertical="center" wrapText="1"/>
    </xf>
    <xf numFmtId="165" fontId="20" fillId="6" borderId="4" xfId="2" applyNumberFormat="1" applyFont="1" applyFill="1" applyBorder="1" applyAlignment="1">
      <alignment horizontal="right" vertical="center" wrapText="1"/>
    </xf>
    <xf numFmtId="165" fontId="21" fillId="6" borderId="4" xfId="2" applyNumberFormat="1" applyFont="1" applyFill="1" applyBorder="1" applyAlignment="1">
      <alignment horizontal="right" vertical="center" wrapText="1"/>
    </xf>
    <xf numFmtId="165" fontId="21" fillId="6" borderId="12" xfId="2" applyNumberFormat="1" applyFont="1" applyFill="1" applyBorder="1" applyAlignment="1">
      <alignment horizontal="right" vertical="center" wrapText="1"/>
    </xf>
    <xf numFmtId="165" fontId="21" fillId="6" borderId="13" xfId="2" applyNumberFormat="1" applyFont="1" applyFill="1" applyBorder="1" applyAlignment="1">
      <alignment horizontal="right" vertical="center" wrapText="1"/>
    </xf>
    <xf numFmtId="165" fontId="22" fillId="6" borderId="4" xfId="2" applyNumberFormat="1" applyFont="1" applyFill="1" applyBorder="1" applyAlignment="1">
      <alignment horizontal="right" vertical="center" wrapText="1"/>
    </xf>
    <xf numFmtId="3" fontId="24" fillId="0" borderId="4" xfId="2" applyNumberFormat="1" applyFont="1" applyBorder="1" applyAlignment="1">
      <alignment horizontal="right" vertical="center" wrapText="1"/>
    </xf>
    <xf numFmtId="165" fontId="24" fillId="0" borderId="12" xfId="2" applyNumberFormat="1" applyFont="1" applyBorder="1" applyAlignment="1">
      <alignment horizontal="right" vertical="center" wrapText="1"/>
    </xf>
    <xf numFmtId="165" fontId="24" fillId="0" borderId="13" xfId="2" applyNumberFormat="1" applyFont="1" applyBorder="1" applyAlignment="1">
      <alignment horizontal="right" vertical="center" wrapText="1"/>
    </xf>
    <xf numFmtId="165" fontId="24" fillId="0" borderId="4" xfId="2" applyNumberFormat="1" applyFont="1" applyBorder="1" applyAlignment="1">
      <alignment horizontal="right" vertical="center" wrapText="1"/>
    </xf>
    <xf numFmtId="3" fontId="9" fillId="0" borderId="4" xfId="2" applyNumberFormat="1" applyFont="1" applyBorder="1" applyAlignment="1" applyProtection="1">
      <alignment horizontal="right" vertical="center"/>
      <protection locked="0"/>
    </xf>
    <xf numFmtId="3" fontId="10" fillId="0" borderId="0" xfId="2" applyNumberFormat="1" applyFont="1" applyAlignment="1" applyProtection="1">
      <alignment horizontal="right"/>
      <protection locked="0"/>
    </xf>
    <xf numFmtId="3" fontId="9" fillId="0" borderId="4" xfId="2" applyNumberFormat="1" applyFont="1" applyBorder="1" applyAlignment="1" applyProtection="1">
      <alignment horizontal="right"/>
      <protection locked="0"/>
    </xf>
    <xf numFmtId="0" fontId="13" fillId="0" borderId="42" xfId="0" applyFont="1" applyBorder="1" applyAlignment="1">
      <alignment horizontal="center"/>
    </xf>
    <xf numFmtId="43" fontId="5" fillId="0" borderId="42" xfId="3" applyFont="1" applyBorder="1" applyAlignment="1" applyProtection="1">
      <alignment horizontal="center"/>
    </xf>
    <xf numFmtId="0" fontId="14" fillId="0" borderId="42" xfId="0" applyFont="1" applyBorder="1" applyAlignment="1">
      <alignment horizontal="center"/>
    </xf>
    <xf numFmtId="43" fontId="5" fillId="3" borderId="2" xfId="3" applyFont="1" applyFill="1" applyBorder="1" applyAlignment="1" applyProtection="1">
      <alignment horizontal="center"/>
    </xf>
    <xf numFmtId="4" fontId="3" fillId="0" borderId="4" xfId="0" applyNumberFormat="1" applyFont="1" applyBorder="1"/>
    <xf numFmtId="0" fontId="3" fillId="0" borderId="4" xfId="0" applyFont="1" applyBorder="1"/>
    <xf numFmtId="2" fontId="1" fillId="0" borderId="4" xfId="0" applyNumberFormat="1" applyFont="1" applyBorder="1"/>
    <xf numFmtId="2" fontId="3" fillId="0" borderId="4" xfId="0" applyNumberFormat="1" applyFont="1" applyBorder="1"/>
    <xf numFmtId="0" fontId="31" fillId="10" borderId="4" xfId="0" applyFont="1" applyFill="1" applyBorder="1" applyAlignment="1" applyProtection="1">
      <alignment horizontal="center" wrapText="1"/>
      <protection locked="0"/>
    </xf>
    <xf numFmtId="4" fontId="7" fillId="0" borderId="4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5" fillId="0" borderId="0" xfId="0" applyFont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17" fillId="5" borderId="2" xfId="0" applyFont="1" applyFill="1" applyBorder="1" applyAlignment="1" applyProtection="1">
      <alignment horizontal="center"/>
      <protection locked="0"/>
    </xf>
    <xf numFmtId="0" fontId="17" fillId="5" borderId="6" xfId="0" applyFont="1" applyFill="1" applyBorder="1" applyAlignment="1" applyProtection="1">
      <alignment horizontal="center"/>
      <protection locked="0"/>
    </xf>
    <xf numFmtId="0" fontId="17" fillId="5" borderId="3" xfId="0" applyFont="1" applyFill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6" fillId="10" borderId="37" xfId="0" applyFont="1" applyFill="1" applyBorder="1" applyAlignment="1" applyProtection="1">
      <alignment horizontal="center"/>
      <protection locked="0"/>
    </xf>
    <xf numFmtId="0" fontId="6" fillId="10" borderId="38" xfId="0" applyFont="1" applyFill="1" applyBorder="1" applyAlignment="1" applyProtection="1">
      <alignment horizontal="center"/>
      <protection locked="0"/>
    </xf>
    <xf numFmtId="0" fontId="6" fillId="10" borderId="3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42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/>
    </xf>
    <xf numFmtId="0" fontId="36" fillId="0" borderId="9" xfId="0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9" fillId="0" borderId="9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0" fontId="9" fillId="0" borderId="2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right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</cellXfs>
  <cellStyles count="4">
    <cellStyle name="Milliers" xfId="3" builtinId="3"/>
    <cellStyle name="Normal" xfId="0" builtinId="0"/>
    <cellStyle name="Normal 2 2" xfId="2" xr:uid="{6E240BE0-8D88-4142-B8E2-42B818435F91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5</xdr:row>
      <xdr:rowOff>63500</xdr:rowOff>
    </xdr:from>
    <xdr:to>
      <xdr:col>10</xdr:col>
      <xdr:colOff>152400</xdr:colOff>
      <xdr:row>7</xdr:row>
      <xdr:rowOff>228600</xdr:rowOff>
    </xdr:to>
    <xdr:sp macro="" textlink="">
      <xdr:nvSpPr>
        <xdr:cNvPr id="2" name="Légende : double flèche courbée 1">
          <a:extLst>
            <a:ext uri="{FF2B5EF4-FFF2-40B4-BE49-F238E27FC236}">
              <a16:creationId xmlns:a16="http://schemas.microsoft.com/office/drawing/2014/main" id="{A8B12B6B-B6AE-48C8-890D-946855146A99}"/>
            </a:ext>
          </a:extLst>
        </xdr:cNvPr>
        <xdr:cNvSpPr/>
      </xdr:nvSpPr>
      <xdr:spPr>
        <a:xfrm>
          <a:off x="5391150" y="1196975"/>
          <a:ext cx="2714625" cy="555625"/>
        </a:xfrm>
        <a:prstGeom prst="borderCallout3">
          <a:avLst>
            <a:gd name="adj1" fmla="val 18750"/>
            <a:gd name="adj2" fmla="val -8333"/>
            <a:gd name="adj3" fmla="val -11694"/>
            <a:gd name="adj4" fmla="val -44241"/>
            <a:gd name="adj5" fmla="val -297"/>
            <a:gd name="adj6" fmla="val -97398"/>
            <a:gd name="adj7" fmla="val 111804"/>
            <a:gd name="adj8" fmla="val -116096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ETP</a:t>
          </a:r>
          <a:r>
            <a:rPr lang="fr-FR" sz="1100" baseline="0">
              <a:solidFill>
                <a:sysClr val="windowText" lastClr="000000"/>
              </a:solidFill>
            </a:rPr>
            <a:t> notifié pour 5 ans maximum.</a:t>
          </a:r>
        </a:p>
        <a:p>
          <a:pPr algn="l"/>
          <a:r>
            <a:rPr lang="fr-FR" sz="1100" baseline="0">
              <a:solidFill>
                <a:sysClr val="windowText" lastClr="000000"/>
              </a:solidFill>
            </a:rPr>
            <a:t>Possibilité de modifier en cas de besoin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714375</xdr:colOff>
      <xdr:row>9</xdr:row>
      <xdr:rowOff>95250</xdr:rowOff>
    </xdr:from>
    <xdr:to>
      <xdr:col>11</xdr:col>
      <xdr:colOff>123825</xdr:colOff>
      <xdr:row>13</xdr:row>
      <xdr:rowOff>76200</xdr:rowOff>
    </xdr:to>
    <xdr:sp macro="" textlink="">
      <xdr:nvSpPr>
        <xdr:cNvPr id="3" name="Légende : double flèche courbée 2">
          <a:extLst>
            <a:ext uri="{FF2B5EF4-FFF2-40B4-BE49-F238E27FC236}">
              <a16:creationId xmlns:a16="http://schemas.microsoft.com/office/drawing/2014/main" id="{B2F9A662-B8C9-46E7-BBA0-5CF3C4D86DB7}"/>
            </a:ext>
          </a:extLst>
        </xdr:cNvPr>
        <xdr:cNvSpPr/>
      </xdr:nvSpPr>
      <xdr:spPr>
        <a:xfrm>
          <a:off x="6486525" y="2057400"/>
          <a:ext cx="2705100" cy="742950"/>
        </a:xfrm>
        <a:prstGeom prst="borderCallout3">
          <a:avLst>
            <a:gd name="adj1" fmla="val 18750"/>
            <a:gd name="adj2" fmla="val -8333"/>
            <a:gd name="adj3" fmla="val 22872"/>
            <a:gd name="adj4" fmla="val -38925"/>
            <a:gd name="adj5" fmla="val -6275"/>
            <a:gd name="adj6" fmla="val -67165"/>
            <a:gd name="adj7" fmla="val -4277"/>
            <a:gd name="adj8" fmla="val -107336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ETP figurant à l'organigramme du Saad pour mise en oeuvre de l'activité financée par la </a:t>
          </a:r>
          <a:r>
            <a:rPr lang="fr-FR" sz="1200" b="1" u="sng">
              <a:solidFill>
                <a:sysClr val="windowText" lastClr="000000"/>
              </a:solidFill>
            </a:rPr>
            <a:t>branche famille uniquement</a:t>
          </a:r>
          <a:r>
            <a:rPr lang="fr-FR" sz="1200" b="1" u="sng" baseline="0">
              <a:solidFill>
                <a:sysClr val="windowText" lastClr="000000"/>
              </a:solidFill>
            </a:rPr>
            <a:t>  </a:t>
          </a:r>
          <a:endParaRPr lang="fr-FR" sz="11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250078</xdr:colOff>
      <xdr:row>21</xdr:row>
      <xdr:rowOff>44262</xdr:rowOff>
    </xdr:from>
    <xdr:to>
      <xdr:col>12</xdr:col>
      <xdr:colOff>31003</xdr:colOff>
      <xdr:row>23</xdr:row>
      <xdr:rowOff>175932</xdr:rowOff>
    </xdr:to>
    <xdr:sp macro="" textlink="">
      <xdr:nvSpPr>
        <xdr:cNvPr id="4" name="Légende : double flèche courbée 3">
          <a:extLst>
            <a:ext uri="{FF2B5EF4-FFF2-40B4-BE49-F238E27FC236}">
              <a16:creationId xmlns:a16="http://schemas.microsoft.com/office/drawing/2014/main" id="{B1433B0A-02D6-4398-94D9-9A0C69D29299}"/>
            </a:ext>
          </a:extLst>
        </xdr:cNvPr>
        <xdr:cNvSpPr/>
      </xdr:nvSpPr>
      <xdr:spPr>
        <a:xfrm>
          <a:off x="6946153" y="4292412"/>
          <a:ext cx="2714625" cy="512670"/>
        </a:xfrm>
        <a:prstGeom prst="borderCallout3">
          <a:avLst>
            <a:gd name="adj1" fmla="val 18750"/>
            <a:gd name="adj2" fmla="val -8333"/>
            <a:gd name="adj3" fmla="val -46614"/>
            <a:gd name="adj4" fmla="val -34111"/>
            <a:gd name="adj5" fmla="val -43524"/>
            <a:gd name="adj6" fmla="val -68115"/>
            <a:gd name="adj7" fmla="val -105439"/>
            <a:gd name="adj8" fmla="val -82203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Nb mois d'ouverture du Saad</a:t>
          </a:r>
        </a:p>
        <a:p>
          <a:pPr algn="l"/>
          <a:r>
            <a:rPr lang="fr-FR" sz="1100">
              <a:solidFill>
                <a:sysClr val="windowText" lastClr="000000"/>
              </a:solidFill>
            </a:rPr>
            <a:t>Tout mois débuté vaut 1</a:t>
          </a:r>
        </a:p>
      </xdr:txBody>
    </xdr:sp>
    <xdr:clientData/>
  </xdr:twoCellAnchor>
  <xdr:twoCellAnchor>
    <xdr:from>
      <xdr:col>4</xdr:col>
      <xdr:colOff>757445</xdr:colOff>
      <xdr:row>31</xdr:row>
      <xdr:rowOff>165653</xdr:rowOff>
    </xdr:from>
    <xdr:to>
      <xdr:col>8</xdr:col>
      <xdr:colOff>176420</xdr:colOff>
      <xdr:row>35</xdr:row>
      <xdr:rowOff>182217</xdr:rowOff>
    </xdr:to>
    <xdr:sp macro="" textlink="">
      <xdr:nvSpPr>
        <xdr:cNvPr id="5" name="Légende : double flèche courbée 4">
          <a:extLst>
            <a:ext uri="{FF2B5EF4-FFF2-40B4-BE49-F238E27FC236}">
              <a16:creationId xmlns:a16="http://schemas.microsoft.com/office/drawing/2014/main" id="{C3F83047-9005-4799-8555-EAC35608F815}"/>
            </a:ext>
          </a:extLst>
        </xdr:cNvPr>
        <xdr:cNvSpPr/>
      </xdr:nvSpPr>
      <xdr:spPr>
        <a:xfrm>
          <a:off x="3252995" y="6337853"/>
          <a:ext cx="3619500" cy="778564"/>
        </a:xfrm>
        <a:prstGeom prst="borderCallout3">
          <a:avLst>
            <a:gd name="adj1" fmla="val 18750"/>
            <a:gd name="adj2" fmla="val -8333"/>
            <a:gd name="adj3" fmla="val 22147"/>
            <a:gd name="adj4" fmla="val -23342"/>
            <a:gd name="adj5" fmla="val 91026"/>
            <a:gd name="adj6" fmla="val -34839"/>
            <a:gd name="adj7" fmla="val 211862"/>
            <a:gd name="adj8" fmla="val -42547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Total des charges de fonctionnement relatives à </a:t>
          </a:r>
          <a:r>
            <a:rPr lang="fr-FR" sz="1200" b="1" u="sng">
              <a:solidFill>
                <a:sysClr val="windowText" lastClr="000000"/>
              </a:solidFill>
            </a:rPr>
            <a:t>l'activité Caf</a:t>
          </a:r>
          <a:r>
            <a:rPr lang="fr-FR" sz="1200" b="1" u="sng" baseline="0">
              <a:solidFill>
                <a:sysClr val="windowText" lastClr="000000"/>
              </a:solidFill>
            </a:rPr>
            <a:t> uniquement</a:t>
          </a:r>
          <a:r>
            <a:rPr lang="fr-FR" sz="1100" baseline="0">
              <a:solidFill>
                <a:sysClr val="windowText" lastClr="000000"/>
              </a:solidFill>
            </a:rPr>
            <a:t> </a:t>
          </a:r>
          <a:r>
            <a:rPr lang="fr-FR" sz="1100">
              <a:solidFill>
                <a:sysClr val="windowText" lastClr="000000"/>
              </a:solidFill>
            </a:rPr>
            <a:t>pour</a:t>
          </a:r>
          <a:r>
            <a:rPr lang="fr-FR" sz="1100" baseline="0">
              <a:solidFill>
                <a:sysClr val="windowText" lastClr="000000"/>
              </a:solidFill>
            </a:rPr>
            <a:t> réalisation des interventions </a:t>
          </a:r>
          <a:r>
            <a:rPr lang="fr-FR" sz="1200" b="1" u="sng" baseline="0">
              <a:solidFill>
                <a:sysClr val="windowText" lastClr="000000"/>
              </a:solidFill>
            </a:rPr>
            <a:t>Aes</a:t>
          </a:r>
          <a:r>
            <a:rPr lang="fr-FR" sz="1200" b="0" u="none" baseline="0">
              <a:solidFill>
                <a:sysClr val="windowText" lastClr="000000"/>
              </a:solidFill>
            </a:rPr>
            <a:t> et </a:t>
          </a:r>
          <a:r>
            <a:rPr lang="fr-FR" sz="1200" b="1" u="sng" baseline="0">
              <a:solidFill>
                <a:sysClr val="windowText" lastClr="000000"/>
              </a:solidFill>
            </a:rPr>
            <a:t>Tisf</a:t>
          </a:r>
          <a:endParaRPr lang="fr-FR" sz="1100" b="1" u="sng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</xdr:col>
      <xdr:colOff>182656</xdr:colOff>
      <xdr:row>9</xdr:row>
      <xdr:rowOff>36605</xdr:rowOff>
    </xdr:from>
    <xdr:ext cx="5429249" cy="953466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17A420AF-102E-405C-8262-B4F0F4A030B0}"/>
            </a:ext>
          </a:extLst>
        </xdr:cNvPr>
        <xdr:cNvSpPr txBox="1"/>
      </xdr:nvSpPr>
      <xdr:spPr>
        <a:xfrm>
          <a:off x="9250456" y="1998755"/>
          <a:ext cx="5429249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b="1"/>
            <a:t>Si</a:t>
          </a:r>
          <a:r>
            <a:rPr lang="fr-FR" sz="1100" b="1" baseline="0"/>
            <a:t> le Saad est financé par plusieurs institutions : </a:t>
          </a:r>
        </a:p>
        <a:p>
          <a:r>
            <a:rPr lang="fr-FR" sz="1100" baseline="0"/>
            <a:t>il doit répartir les ETP en fonction de l'activité mise en oeuvre pour chaque financeur (exemple sur onglet "Ex repartition Etp")</a:t>
          </a:r>
        </a:p>
        <a:p>
          <a:r>
            <a:rPr lang="fr-FR" sz="1100" baseline="0"/>
            <a:t>il doit tenir à disposition sa </a:t>
          </a:r>
          <a:r>
            <a:rPr lang="fr-FR" sz="1100" u="sng" baseline="0"/>
            <a:t>méthode</a:t>
          </a:r>
          <a:r>
            <a:rPr lang="fr-FR" sz="1100" baseline="0"/>
            <a:t> de répartition. Celle-ci doit être </a:t>
          </a:r>
          <a:r>
            <a:rPr lang="fr-FR" sz="1100" u="sng" baseline="0"/>
            <a:t>cohérente, objectivable et pérenne</a:t>
          </a:r>
          <a:endParaRPr lang="fr-FR" sz="1100" u="sng"/>
        </a:p>
      </xdr:txBody>
    </xdr:sp>
    <xdr:clientData/>
  </xdr:oneCellAnchor>
  <xdr:oneCellAnchor>
    <xdr:from>
      <xdr:col>8</xdr:col>
      <xdr:colOff>306214</xdr:colOff>
      <xdr:row>31</xdr:row>
      <xdr:rowOff>161821</xdr:rowOff>
    </xdr:from>
    <xdr:ext cx="5673245" cy="78124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88AEA727-B9ED-473E-AF82-5F606B618673}"/>
            </a:ext>
          </a:extLst>
        </xdr:cNvPr>
        <xdr:cNvSpPr txBox="1"/>
      </xdr:nvSpPr>
      <xdr:spPr>
        <a:xfrm>
          <a:off x="7002289" y="6334021"/>
          <a:ext cx="567324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b="1"/>
            <a:t>L</a:t>
          </a:r>
          <a:r>
            <a:rPr lang="fr-FR" sz="1100" b="1" baseline="0"/>
            <a:t>e Saad doit répartir les charges (et recettes) en fonction du niveau d'intervention et des financeurs.</a:t>
          </a:r>
        </a:p>
        <a:p>
          <a:r>
            <a:rPr lang="fr-FR" sz="1100" baseline="0"/>
            <a:t>Le Saad doit tenir à disposition de la Caf sa </a:t>
          </a:r>
          <a:r>
            <a:rPr lang="fr-FR" sz="1100" u="sng" baseline="0"/>
            <a:t>méthode</a:t>
          </a:r>
          <a:r>
            <a:rPr lang="fr-FR" sz="1100" baseline="0"/>
            <a:t> de répartition. Celle-ci doit être </a:t>
          </a:r>
          <a:r>
            <a:rPr lang="fr-FR" sz="1100" u="sng" baseline="0"/>
            <a:t>cohérente, objectivable et pérenne</a:t>
          </a:r>
          <a:r>
            <a:rPr lang="fr-FR" sz="1100" baseline="0"/>
            <a:t> (Exemple sur l'onglet "Ex repartition charges")</a:t>
          </a:r>
          <a:endParaRPr lang="fr-FR" sz="1100"/>
        </a:p>
      </xdr:txBody>
    </xdr:sp>
    <xdr:clientData/>
  </xdr:oneCellAnchor>
  <xdr:twoCellAnchor>
    <xdr:from>
      <xdr:col>5</xdr:col>
      <xdr:colOff>196850</xdr:colOff>
      <xdr:row>38</xdr:row>
      <xdr:rowOff>44450</xdr:rowOff>
    </xdr:from>
    <xdr:to>
      <xdr:col>8</xdr:col>
      <xdr:colOff>197223</xdr:colOff>
      <xdr:row>41</xdr:row>
      <xdr:rowOff>161925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C66DF850-64D0-429F-B301-4169C4E6502C}"/>
            </a:ext>
          </a:extLst>
        </xdr:cNvPr>
        <xdr:cNvSpPr/>
      </xdr:nvSpPr>
      <xdr:spPr>
        <a:xfrm>
          <a:off x="3873500" y="7616825"/>
          <a:ext cx="3019798" cy="889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Dans Maia figureront tous les comptes "classiques" d'un</a:t>
          </a:r>
          <a:r>
            <a:rPr lang="fr-FR" sz="1100" baseline="0"/>
            <a:t> budget</a:t>
          </a:r>
          <a:endParaRPr lang="fr-FR" sz="1100"/>
        </a:p>
      </xdr:txBody>
    </xdr:sp>
    <xdr:clientData/>
  </xdr:twoCellAnchor>
  <xdr:twoCellAnchor>
    <xdr:from>
      <xdr:col>5</xdr:col>
      <xdr:colOff>57149</xdr:colOff>
      <xdr:row>43</xdr:row>
      <xdr:rowOff>123827</xdr:rowOff>
    </xdr:from>
    <xdr:to>
      <xdr:col>10</xdr:col>
      <xdr:colOff>774699</xdr:colOff>
      <xdr:row>46</xdr:row>
      <xdr:rowOff>130176</xdr:rowOff>
    </xdr:to>
    <xdr:sp macro="" textlink="">
      <xdr:nvSpPr>
        <xdr:cNvPr id="9" name="Légende : double flèche courbée 8">
          <a:extLst>
            <a:ext uri="{FF2B5EF4-FFF2-40B4-BE49-F238E27FC236}">
              <a16:creationId xmlns:a16="http://schemas.microsoft.com/office/drawing/2014/main" id="{3F5FDD69-3A28-4313-92F9-AE1A2CFD199A}"/>
            </a:ext>
          </a:extLst>
        </xdr:cNvPr>
        <xdr:cNvSpPr/>
      </xdr:nvSpPr>
      <xdr:spPr>
        <a:xfrm>
          <a:off x="3733799" y="8867777"/>
          <a:ext cx="4994275" cy="577849"/>
        </a:xfrm>
        <a:prstGeom prst="borderCallout3">
          <a:avLst>
            <a:gd name="adj1" fmla="val 18750"/>
            <a:gd name="adj2" fmla="val -8333"/>
            <a:gd name="adj3" fmla="val 17275"/>
            <a:gd name="adj4" fmla="val -13072"/>
            <a:gd name="adj5" fmla="val -19106"/>
            <a:gd name="adj6" fmla="val -20403"/>
            <a:gd name="adj7" fmla="val -104378"/>
            <a:gd name="adj8" fmla="val -19950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 b="1" u="sng">
              <a:solidFill>
                <a:sysClr val="windowText" lastClr="000000"/>
              </a:solidFill>
            </a:rPr>
            <a:t>Les participations</a:t>
          </a:r>
          <a:r>
            <a:rPr lang="fr-FR" sz="1200" b="1" u="sng" baseline="0">
              <a:solidFill>
                <a:sysClr val="windowText" lastClr="000000"/>
              </a:solidFill>
            </a:rPr>
            <a:t> des usagers </a:t>
          </a:r>
          <a:r>
            <a:rPr lang="fr-FR" sz="1100" baseline="0">
              <a:solidFill>
                <a:sysClr val="windowText" lastClr="000000"/>
              </a:solidFill>
            </a:rPr>
            <a:t>étant facturées par famille, elles doivent être affectées au bon budget (Aes ou Tisf) et au bon financeur </a:t>
          </a:r>
          <a:r>
            <a:rPr lang="fr-FR" sz="1200" b="1" u="sng" baseline="0">
              <a:solidFill>
                <a:sysClr val="windowText" lastClr="000000"/>
              </a:solidFill>
            </a:rPr>
            <a:t>sans retraitement</a:t>
          </a:r>
          <a:endParaRPr lang="fr-FR" sz="11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473075</xdr:colOff>
      <xdr:row>25</xdr:row>
      <xdr:rowOff>9525</xdr:rowOff>
    </xdr:from>
    <xdr:to>
      <xdr:col>10</xdr:col>
      <xdr:colOff>1057275</xdr:colOff>
      <xdr:row>28</xdr:row>
      <xdr:rowOff>120650</xdr:rowOff>
    </xdr:to>
    <xdr:sp macro="" textlink="">
      <xdr:nvSpPr>
        <xdr:cNvPr id="10" name="Légende : double flèche courbée 9">
          <a:extLst>
            <a:ext uri="{FF2B5EF4-FFF2-40B4-BE49-F238E27FC236}">
              <a16:creationId xmlns:a16="http://schemas.microsoft.com/office/drawing/2014/main" id="{2A68C503-C488-497D-943B-BF80BADFB366}"/>
            </a:ext>
          </a:extLst>
        </xdr:cNvPr>
        <xdr:cNvSpPr/>
      </xdr:nvSpPr>
      <xdr:spPr>
        <a:xfrm>
          <a:off x="6245225" y="5038725"/>
          <a:ext cx="2765425" cy="682625"/>
        </a:xfrm>
        <a:prstGeom prst="borderCallout3">
          <a:avLst>
            <a:gd name="adj1" fmla="val 18750"/>
            <a:gd name="adj2" fmla="val -8333"/>
            <a:gd name="adj3" fmla="val 22872"/>
            <a:gd name="adj4" fmla="val -38925"/>
            <a:gd name="adj5" fmla="val -3856"/>
            <a:gd name="adj6" fmla="val -94375"/>
            <a:gd name="adj7" fmla="val -65715"/>
            <a:gd name="adj8" fmla="val -120817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Si le  Saad ouvre en cours d'exercice, les Etp sont</a:t>
          </a:r>
          <a:r>
            <a:rPr lang="fr-FR" sz="1100" baseline="0">
              <a:solidFill>
                <a:sysClr val="windowText" lastClr="000000"/>
              </a:solidFill>
            </a:rPr>
            <a:t> proratisés en fonction de la durée d'ouverture du service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378945</xdr:colOff>
      <xdr:row>15</xdr:row>
      <xdr:rowOff>95437</xdr:rowOff>
    </xdr:from>
    <xdr:to>
      <xdr:col>11</xdr:col>
      <xdr:colOff>188445</xdr:colOff>
      <xdr:row>18</xdr:row>
      <xdr:rowOff>57337</xdr:rowOff>
    </xdr:to>
    <xdr:sp macro="" textlink="">
      <xdr:nvSpPr>
        <xdr:cNvPr id="11" name="Légende : double flèche courbée 10">
          <a:extLst>
            <a:ext uri="{FF2B5EF4-FFF2-40B4-BE49-F238E27FC236}">
              <a16:creationId xmlns:a16="http://schemas.microsoft.com/office/drawing/2014/main" id="{CC0CE85B-128E-4585-BBB7-05326EE705C3}"/>
            </a:ext>
          </a:extLst>
        </xdr:cNvPr>
        <xdr:cNvSpPr/>
      </xdr:nvSpPr>
      <xdr:spPr>
        <a:xfrm>
          <a:off x="6151095" y="3200587"/>
          <a:ext cx="3105150" cy="533400"/>
        </a:xfrm>
        <a:prstGeom prst="borderCallout3">
          <a:avLst>
            <a:gd name="adj1" fmla="val 18750"/>
            <a:gd name="adj2" fmla="val -8333"/>
            <a:gd name="adj3" fmla="val 20985"/>
            <a:gd name="adj4" fmla="val -24348"/>
            <a:gd name="adj5" fmla="val 21701"/>
            <a:gd name="adj6" fmla="val -33833"/>
            <a:gd name="adj7" fmla="val -35477"/>
            <a:gd name="adj8" fmla="val -46209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Si le partenaire déclare plus d'Etp que ceux notifiés, le financement</a:t>
          </a:r>
          <a:r>
            <a:rPr lang="fr-FR" sz="1100" baseline="0">
              <a:solidFill>
                <a:sysClr val="windowText" lastClr="000000"/>
              </a:solidFill>
            </a:rPr>
            <a:t> est plafonné aux Etp notifiés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232147</xdr:colOff>
      <xdr:row>5</xdr:row>
      <xdr:rowOff>14567</xdr:rowOff>
    </xdr:from>
    <xdr:ext cx="5429249" cy="609013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2FF750A6-67B1-4D0C-A036-7790378AAF7A}"/>
            </a:ext>
          </a:extLst>
        </xdr:cNvPr>
        <xdr:cNvSpPr txBox="1"/>
      </xdr:nvSpPr>
      <xdr:spPr>
        <a:xfrm>
          <a:off x="8185522" y="1148042"/>
          <a:ext cx="542924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Si le partenaire a connaissance d'une évolution significative </a:t>
          </a:r>
          <a:r>
            <a:rPr lang="fr-FR" sz="1100" baseline="0"/>
            <a:t>des Etp à l'organigramme (de façon pérenne), il doit en informer la Caf et notifier à nouveau le Saad avant le 31/12/N s'il veut pouvoir être financé</a:t>
          </a:r>
          <a:endParaRPr lang="fr-FR" sz="1100"/>
        </a:p>
      </xdr:txBody>
    </xdr:sp>
    <xdr:clientData/>
  </xdr:oneCellAnchor>
  <xdr:twoCellAnchor>
    <xdr:from>
      <xdr:col>5</xdr:col>
      <xdr:colOff>754959</xdr:colOff>
      <xdr:row>57</xdr:row>
      <xdr:rowOff>85036</xdr:rowOff>
    </xdr:from>
    <xdr:to>
      <xdr:col>11</xdr:col>
      <xdr:colOff>327024</xdr:colOff>
      <xdr:row>60</xdr:row>
      <xdr:rowOff>97735</xdr:rowOff>
    </xdr:to>
    <xdr:sp macro="" textlink="">
      <xdr:nvSpPr>
        <xdr:cNvPr id="13" name="Légende : double flèche courbée 12">
          <a:extLst>
            <a:ext uri="{FF2B5EF4-FFF2-40B4-BE49-F238E27FC236}">
              <a16:creationId xmlns:a16="http://schemas.microsoft.com/office/drawing/2014/main" id="{CB35829D-B936-40A0-8A70-07661E25E999}"/>
            </a:ext>
          </a:extLst>
        </xdr:cNvPr>
        <xdr:cNvSpPr/>
      </xdr:nvSpPr>
      <xdr:spPr>
        <a:xfrm>
          <a:off x="4431609" y="11495986"/>
          <a:ext cx="4963215" cy="584199"/>
        </a:xfrm>
        <a:prstGeom prst="borderCallout3">
          <a:avLst>
            <a:gd name="adj1" fmla="val 18750"/>
            <a:gd name="adj2" fmla="val -8333"/>
            <a:gd name="adj3" fmla="val 142039"/>
            <a:gd name="adj4" fmla="val -19225"/>
            <a:gd name="adj5" fmla="val 142112"/>
            <a:gd name="adj6" fmla="val -19117"/>
            <a:gd name="adj7" fmla="val 141836"/>
            <a:gd name="adj8" fmla="val -19106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 b="1" u="sng">
              <a:solidFill>
                <a:sysClr val="windowText" lastClr="000000"/>
              </a:solidFill>
            </a:rPr>
            <a:t>Le prix de revient</a:t>
          </a:r>
          <a:r>
            <a:rPr lang="fr-FR" sz="1100" b="0" u="none">
              <a:solidFill>
                <a:sysClr val="windowText" lastClr="000000"/>
              </a:solidFill>
            </a:rPr>
            <a:t> du Saad doit être ramené à </a:t>
          </a:r>
          <a:r>
            <a:rPr lang="fr-FR" sz="1200" b="1" u="sng">
              <a:solidFill>
                <a:sysClr val="windowText" lastClr="000000"/>
              </a:solidFill>
            </a:rPr>
            <a:t>1</a:t>
          </a:r>
          <a:r>
            <a:rPr lang="fr-FR" sz="1200" b="1" u="sng" baseline="0">
              <a:solidFill>
                <a:sysClr val="windowText" lastClr="000000"/>
              </a:solidFill>
            </a:rPr>
            <a:t> Etp pour une année pleine </a:t>
          </a:r>
          <a:r>
            <a:rPr lang="fr-FR" sz="1100" b="0" u="none" baseline="0">
              <a:solidFill>
                <a:sysClr val="windowText" lastClr="000000"/>
              </a:solidFill>
            </a:rPr>
            <a:t>afin de le comparer au prix plafond annuel de la Cnaf</a:t>
          </a:r>
          <a:endParaRPr lang="fr-FR" sz="105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885272</xdr:colOff>
      <xdr:row>72</xdr:row>
      <xdr:rowOff>4971</xdr:rowOff>
    </xdr:from>
    <xdr:to>
      <xdr:col>12</xdr:col>
      <xdr:colOff>304800</xdr:colOff>
      <xdr:row>75</xdr:row>
      <xdr:rowOff>14495</xdr:rowOff>
    </xdr:to>
    <xdr:sp macro="" textlink="">
      <xdr:nvSpPr>
        <xdr:cNvPr id="14" name="Légende : double flèche courbée 13">
          <a:extLst>
            <a:ext uri="{FF2B5EF4-FFF2-40B4-BE49-F238E27FC236}">
              <a16:creationId xmlns:a16="http://schemas.microsoft.com/office/drawing/2014/main" id="{F981BF11-7073-4EF2-B522-55D9E71CD4A8}"/>
            </a:ext>
          </a:extLst>
        </xdr:cNvPr>
        <xdr:cNvSpPr/>
      </xdr:nvSpPr>
      <xdr:spPr>
        <a:xfrm>
          <a:off x="6657422" y="14359146"/>
          <a:ext cx="3277153" cy="581024"/>
        </a:xfrm>
        <a:prstGeom prst="borderCallout3">
          <a:avLst>
            <a:gd name="adj1" fmla="val 18750"/>
            <a:gd name="adj2" fmla="val -8333"/>
            <a:gd name="adj3" fmla="val -44794"/>
            <a:gd name="adj4" fmla="val -22585"/>
            <a:gd name="adj5" fmla="val -45708"/>
            <a:gd name="adj6" fmla="val -64860"/>
            <a:gd name="adj7" fmla="val -79890"/>
            <a:gd name="adj8" fmla="val -67522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u="none">
              <a:solidFill>
                <a:sysClr val="windowText" lastClr="000000"/>
              </a:solidFill>
            </a:rPr>
            <a:t>Pour calculer la PS, on retient le prix de revient du Saad dans la limite du prix plafond</a:t>
          </a:r>
          <a:r>
            <a:rPr lang="fr-FR" sz="1100" b="0" u="none" baseline="0">
              <a:solidFill>
                <a:sysClr val="windowText" lastClr="000000"/>
              </a:solidFill>
            </a:rPr>
            <a:t> Cnaf</a:t>
          </a:r>
          <a:endParaRPr lang="fr-FR" sz="10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819978</xdr:colOff>
      <xdr:row>82</xdr:row>
      <xdr:rowOff>149087</xdr:rowOff>
    </xdr:from>
    <xdr:to>
      <xdr:col>13</xdr:col>
      <xdr:colOff>132522</xdr:colOff>
      <xdr:row>85</xdr:row>
      <xdr:rowOff>110987</xdr:rowOff>
    </xdr:to>
    <xdr:sp macro="" textlink="">
      <xdr:nvSpPr>
        <xdr:cNvPr id="15" name="Légende : double flèche courbée 14">
          <a:extLst>
            <a:ext uri="{FF2B5EF4-FFF2-40B4-BE49-F238E27FC236}">
              <a16:creationId xmlns:a16="http://schemas.microsoft.com/office/drawing/2014/main" id="{7A0C1CD0-63E3-45EB-B763-E8E09348A027}"/>
            </a:ext>
          </a:extLst>
        </xdr:cNvPr>
        <xdr:cNvSpPr/>
      </xdr:nvSpPr>
      <xdr:spPr>
        <a:xfrm>
          <a:off x="7516053" y="16474937"/>
          <a:ext cx="3103494" cy="533400"/>
        </a:xfrm>
        <a:prstGeom prst="borderCallout3">
          <a:avLst>
            <a:gd name="adj1" fmla="val 18750"/>
            <a:gd name="adj2" fmla="val -8333"/>
            <a:gd name="adj3" fmla="val 20985"/>
            <a:gd name="adj4" fmla="val -24348"/>
            <a:gd name="adj5" fmla="val -12380"/>
            <a:gd name="adj6" fmla="val -32428"/>
            <a:gd name="adj7" fmla="val -13952"/>
            <a:gd name="adj8" fmla="val -59139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Si le partenaire déclare plus d'Etp que ceux notifiés, les participations des usagers sont proratisées</a:t>
          </a:r>
        </a:p>
      </xdr:txBody>
    </xdr:sp>
    <xdr:clientData/>
  </xdr:twoCellAnchor>
  <xdr:twoCellAnchor>
    <xdr:from>
      <xdr:col>7</xdr:col>
      <xdr:colOff>612914</xdr:colOff>
      <xdr:row>61</xdr:row>
      <xdr:rowOff>33131</xdr:rowOff>
    </xdr:from>
    <xdr:to>
      <xdr:col>11</xdr:col>
      <xdr:colOff>422414</xdr:colOff>
      <xdr:row>63</xdr:row>
      <xdr:rowOff>127553</xdr:rowOff>
    </xdr:to>
    <xdr:sp macro="" textlink="">
      <xdr:nvSpPr>
        <xdr:cNvPr id="16" name="Légende : double flèche courbée 15">
          <a:extLst>
            <a:ext uri="{FF2B5EF4-FFF2-40B4-BE49-F238E27FC236}">
              <a16:creationId xmlns:a16="http://schemas.microsoft.com/office/drawing/2014/main" id="{AE3811FF-779D-4BC6-964D-FCDDD644042E}"/>
            </a:ext>
          </a:extLst>
        </xdr:cNvPr>
        <xdr:cNvSpPr/>
      </xdr:nvSpPr>
      <xdr:spPr>
        <a:xfrm>
          <a:off x="6385064" y="12215606"/>
          <a:ext cx="3105150" cy="532572"/>
        </a:xfrm>
        <a:prstGeom prst="borderCallout3">
          <a:avLst>
            <a:gd name="adj1" fmla="val 18750"/>
            <a:gd name="adj2" fmla="val -8333"/>
            <a:gd name="adj3" fmla="val 20985"/>
            <a:gd name="adj4" fmla="val -24348"/>
            <a:gd name="adj5" fmla="val 20229"/>
            <a:gd name="adj6" fmla="val -50779"/>
            <a:gd name="adj7" fmla="val 91422"/>
            <a:gd name="adj8" fmla="val -53230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Si le partenaire déclare plus d'Etp que ceux notifiés, 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 financement</a:t>
          </a:r>
          <a:r>
            <a:rPr lang="fr-F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est plafonné aux Etp notifiés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117808</xdr:colOff>
      <xdr:row>66</xdr:row>
      <xdr:rowOff>36443</xdr:rowOff>
    </xdr:from>
    <xdr:to>
      <xdr:col>12</xdr:col>
      <xdr:colOff>291743</xdr:colOff>
      <xdr:row>69</xdr:row>
      <xdr:rowOff>140803</xdr:rowOff>
    </xdr:to>
    <xdr:sp macro="" textlink="">
      <xdr:nvSpPr>
        <xdr:cNvPr id="17" name="Légende : double flèche courbée 16">
          <a:extLst>
            <a:ext uri="{FF2B5EF4-FFF2-40B4-BE49-F238E27FC236}">
              <a16:creationId xmlns:a16="http://schemas.microsoft.com/office/drawing/2014/main" id="{6B9BC003-7E1E-436E-BCFC-A6374EA15E1F}"/>
            </a:ext>
          </a:extLst>
        </xdr:cNvPr>
        <xdr:cNvSpPr/>
      </xdr:nvSpPr>
      <xdr:spPr>
        <a:xfrm>
          <a:off x="6813883" y="13228568"/>
          <a:ext cx="3107635" cy="675860"/>
        </a:xfrm>
        <a:prstGeom prst="borderCallout3">
          <a:avLst>
            <a:gd name="adj1" fmla="val 18750"/>
            <a:gd name="adj2" fmla="val -8333"/>
            <a:gd name="adj3" fmla="val 411"/>
            <a:gd name="adj4" fmla="val -22629"/>
            <a:gd name="adj5" fmla="val -31"/>
            <a:gd name="adj6" fmla="val -49730"/>
            <a:gd name="adj7" fmla="val -49443"/>
            <a:gd name="adj8" fmla="val -67585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Si le partenaire a fonctionné sur une partie de l'année,</a:t>
          </a:r>
          <a:r>
            <a:rPr lang="fr-FR" sz="1100" baseline="0">
              <a:solidFill>
                <a:sysClr val="windowText" lastClr="000000"/>
              </a:solidFill>
            </a:rPr>
            <a:t> le prix de revient est recaculé sur une année pleine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541684</xdr:colOff>
      <xdr:row>90</xdr:row>
      <xdr:rowOff>102704</xdr:rowOff>
    </xdr:from>
    <xdr:to>
      <xdr:col>11</xdr:col>
      <xdr:colOff>351184</xdr:colOff>
      <xdr:row>95</xdr:row>
      <xdr:rowOff>24847</xdr:rowOff>
    </xdr:to>
    <xdr:sp macro="" textlink="">
      <xdr:nvSpPr>
        <xdr:cNvPr id="18" name="Légende : double flèche courbée 17">
          <a:extLst>
            <a:ext uri="{FF2B5EF4-FFF2-40B4-BE49-F238E27FC236}">
              <a16:creationId xmlns:a16="http://schemas.microsoft.com/office/drawing/2014/main" id="{75DC368A-CB32-46D9-A05B-A3F446AADB70}"/>
            </a:ext>
          </a:extLst>
        </xdr:cNvPr>
        <xdr:cNvSpPr/>
      </xdr:nvSpPr>
      <xdr:spPr>
        <a:xfrm>
          <a:off x="6313834" y="17971604"/>
          <a:ext cx="3105150" cy="874643"/>
        </a:xfrm>
        <a:prstGeom prst="borderCallout3">
          <a:avLst>
            <a:gd name="adj1" fmla="val 18750"/>
            <a:gd name="adj2" fmla="val -8333"/>
            <a:gd name="adj3" fmla="val 20985"/>
            <a:gd name="adj4" fmla="val -24348"/>
            <a:gd name="adj5" fmla="val -11323"/>
            <a:gd name="adj6" fmla="val -39343"/>
            <a:gd name="adj7" fmla="val -77522"/>
            <a:gd name="adj8" fmla="val -50894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La Ps étant payée</a:t>
          </a:r>
          <a:r>
            <a:rPr lang="fr-FR" sz="1100" baseline="0">
              <a:solidFill>
                <a:sysClr val="windowText" lastClr="000000"/>
              </a:solidFill>
            </a:rPr>
            <a:t> dans la limite des charges déduction faite de la participation des usagers, on calcule le reste à charge retenu pour le comparer au montant de la PS - les participations des usagers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521805</xdr:colOff>
      <xdr:row>112</xdr:row>
      <xdr:rowOff>8283</xdr:rowOff>
    </xdr:from>
    <xdr:to>
      <xdr:col>11</xdr:col>
      <xdr:colOff>331305</xdr:colOff>
      <xdr:row>115</xdr:row>
      <xdr:rowOff>115956</xdr:rowOff>
    </xdr:to>
    <xdr:sp macro="" textlink="">
      <xdr:nvSpPr>
        <xdr:cNvPr id="19" name="Légende : double flèche courbée 18">
          <a:extLst>
            <a:ext uri="{FF2B5EF4-FFF2-40B4-BE49-F238E27FC236}">
              <a16:creationId xmlns:a16="http://schemas.microsoft.com/office/drawing/2014/main" id="{FC94E283-35FC-45FC-828B-4809A399ECD8}"/>
            </a:ext>
          </a:extLst>
        </xdr:cNvPr>
        <xdr:cNvSpPr/>
      </xdr:nvSpPr>
      <xdr:spPr>
        <a:xfrm>
          <a:off x="6293955" y="22153908"/>
          <a:ext cx="3105150" cy="679173"/>
        </a:xfrm>
        <a:prstGeom prst="borderCallout3">
          <a:avLst>
            <a:gd name="adj1" fmla="val 18750"/>
            <a:gd name="adj2" fmla="val -8333"/>
            <a:gd name="adj3" fmla="val 20985"/>
            <a:gd name="adj4" fmla="val -24348"/>
            <a:gd name="adj5" fmla="val -11323"/>
            <a:gd name="adj6" fmla="val -39343"/>
            <a:gd name="adj7" fmla="val -99473"/>
            <a:gd name="adj8" fmla="val -50894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Le montant maximum de PS correspond au prix de revient retenu (étape 3.2) x</a:t>
          </a:r>
          <a:r>
            <a:rPr lang="fr-FR" sz="1100" baseline="0">
              <a:solidFill>
                <a:sysClr val="windowText" lastClr="000000"/>
              </a:solidFill>
            </a:rPr>
            <a:t> par les Etp retenus (étape 3.1)</a:t>
          </a:r>
          <a:r>
            <a:rPr lang="fr-FR" sz="110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7</xdr:col>
      <xdr:colOff>541683</xdr:colOff>
      <xdr:row>124</xdr:row>
      <xdr:rowOff>168966</xdr:rowOff>
    </xdr:from>
    <xdr:to>
      <xdr:col>11</xdr:col>
      <xdr:colOff>351183</xdr:colOff>
      <xdr:row>128</xdr:row>
      <xdr:rowOff>86139</xdr:rowOff>
    </xdr:to>
    <xdr:sp macro="" textlink="">
      <xdr:nvSpPr>
        <xdr:cNvPr id="20" name="Légende : double flèche courbée 19">
          <a:extLst>
            <a:ext uri="{FF2B5EF4-FFF2-40B4-BE49-F238E27FC236}">
              <a16:creationId xmlns:a16="http://schemas.microsoft.com/office/drawing/2014/main" id="{03FF5014-B900-4CF3-BA5E-A5BC2DC286D2}"/>
            </a:ext>
          </a:extLst>
        </xdr:cNvPr>
        <xdr:cNvSpPr/>
      </xdr:nvSpPr>
      <xdr:spPr>
        <a:xfrm>
          <a:off x="6313833" y="24686316"/>
          <a:ext cx="3105150" cy="679173"/>
        </a:xfrm>
        <a:prstGeom prst="borderCallout3">
          <a:avLst>
            <a:gd name="adj1" fmla="val 18750"/>
            <a:gd name="adj2" fmla="val -8333"/>
            <a:gd name="adj3" fmla="val 20985"/>
            <a:gd name="adj4" fmla="val -24348"/>
            <a:gd name="adj5" fmla="val -11323"/>
            <a:gd name="adj6" fmla="val -39343"/>
            <a:gd name="adj7" fmla="val -99473"/>
            <a:gd name="adj8" fmla="val -50894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La PS</a:t>
          </a:r>
          <a:r>
            <a:rPr lang="fr-FR" sz="1100" baseline="0">
              <a:solidFill>
                <a:sysClr val="windowText" lastClr="000000"/>
              </a:solidFill>
            </a:rPr>
            <a:t> correspond au minimum entre la PS Max </a:t>
          </a:r>
          <a:r>
            <a:rPr lang="fr-FR" sz="1100">
              <a:solidFill>
                <a:sysClr val="windowText" lastClr="000000"/>
              </a:solidFill>
            </a:rPr>
            <a:t>(étape 5) - les participations des usagers</a:t>
          </a:r>
          <a:r>
            <a:rPr lang="fr-FR" sz="1100" baseline="0">
              <a:solidFill>
                <a:sysClr val="windowText" lastClr="000000"/>
              </a:solidFill>
            </a:rPr>
            <a:t> (étape 4.1)  </a:t>
          </a:r>
          <a:r>
            <a:rPr lang="fr-FR" sz="1100">
              <a:solidFill>
                <a:sysClr val="windowText" lastClr="000000"/>
              </a:solidFill>
            </a:rPr>
            <a:t>et le reste à charges</a:t>
          </a:r>
          <a:r>
            <a:rPr lang="fr-FR" sz="1100" baseline="0">
              <a:solidFill>
                <a:sysClr val="windowText" lastClr="000000"/>
              </a:solidFill>
            </a:rPr>
            <a:t> (étape 4.2)</a:t>
          </a:r>
          <a:r>
            <a:rPr lang="fr-FR" sz="1100">
              <a:solidFill>
                <a:sysClr val="windowText" lastClr="000000"/>
              </a:solidFill>
            </a:rPr>
            <a:t> </a:t>
          </a:r>
        </a:p>
      </xdr:txBody>
    </xdr:sp>
    <xdr:clientData/>
  </xdr:twoCellAnchor>
  <xdr:twoCellAnchor>
    <xdr:from>
      <xdr:col>10</xdr:col>
      <xdr:colOff>1087157</xdr:colOff>
      <xdr:row>38</xdr:row>
      <xdr:rowOff>211978</xdr:rowOff>
    </xdr:from>
    <xdr:to>
      <xdr:col>14</xdr:col>
      <xdr:colOff>771151</xdr:colOff>
      <xdr:row>40</xdr:row>
      <xdr:rowOff>155948</xdr:rowOff>
    </xdr:to>
    <xdr:sp macro="" textlink="">
      <xdr:nvSpPr>
        <xdr:cNvPr id="21" name="Légende : double flèche courbée 20">
          <a:extLst>
            <a:ext uri="{FF2B5EF4-FFF2-40B4-BE49-F238E27FC236}">
              <a16:creationId xmlns:a16="http://schemas.microsoft.com/office/drawing/2014/main" id="{7FD2D164-34A2-47A0-BE58-02DEA0DD1A63}"/>
            </a:ext>
          </a:extLst>
        </xdr:cNvPr>
        <xdr:cNvSpPr/>
      </xdr:nvSpPr>
      <xdr:spPr>
        <a:xfrm>
          <a:off x="9040532" y="7784353"/>
          <a:ext cx="3074894" cy="524995"/>
        </a:xfrm>
        <a:prstGeom prst="borderCallout3">
          <a:avLst>
            <a:gd name="adj1" fmla="val 18750"/>
            <a:gd name="adj2" fmla="val -8333"/>
            <a:gd name="adj3" fmla="val 20985"/>
            <a:gd name="adj4" fmla="val -24348"/>
            <a:gd name="adj5" fmla="val 21701"/>
            <a:gd name="adj6" fmla="val -33833"/>
            <a:gd name="adj7" fmla="val -58795"/>
            <a:gd name="adj8" fmla="val -117889"/>
          </a:avLst>
        </a:prstGeom>
        <a:solidFill>
          <a:srgbClr val="F5FB7D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Si le partenaire déclare plus d'Etp que ceux notifiés, chaque compte sera proratisé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10</xdr:row>
      <xdr:rowOff>152401</xdr:rowOff>
    </xdr:from>
    <xdr:to>
      <xdr:col>16</xdr:col>
      <xdr:colOff>76200</xdr:colOff>
      <xdr:row>24</xdr:row>
      <xdr:rowOff>89647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B9B5BC7-F5BD-4B82-ACCA-6868487E846F}"/>
            </a:ext>
          </a:extLst>
        </xdr:cNvPr>
        <xdr:cNvCxnSpPr/>
      </xdr:nvCxnSpPr>
      <xdr:spPr>
        <a:xfrm flipH="1">
          <a:off x="6858000" y="2705101"/>
          <a:ext cx="5410200" cy="2604246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8</xdr:row>
      <xdr:rowOff>323850</xdr:rowOff>
    </xdr:from>
    <xdr:to>
      <xdr:col>17</xdr:col>
      <xdr:colOff>123826</xdr:colOff>
      <xdr:row>12</xdr:row>
      <xdr:rowOff>38100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B6C3ACF1-1DCA-446E-B103-C926F99AF928}"/>
            </a:ext>
          </a:extLst>
        </xdr:cNvPr>
        <xdr:cNvSpPr/>
      </xdr:nvSpPr>
      <xdr:spPr>
        <a:xfrm>
          <a:off x="12268200" y="2114550"/>
          <a:ext cx="809626" cy="85725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66675</xdr:colOff>
      <xdr:row>8</xdr:row>
      <xdr:rowOff>323850</xdr:rowOff>
    </xdr:from>
    <xdr:to>
      <xdr:col>19</xdr:col>
      <xdr:colOff>114301</xdr:colOff>
      <xdr:row>12</xdr:row>
      <xdr:rowOff>38100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3FBD2D7C-5A10-43F8-9500-BEB5B65BF64B}"/>
            </a:ext>
          </a:extLst>
        </xdr:cNvPr>
        <xdr:cNvSpPr/>
      </xdr:nvSpPr>
      <xdr:spPr>
        <a:xfrm>
          <a:off x="13782675" y="2114550"/>
          <a:ext cx="809626" cy="85725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672353</xdr:colOff>
      <xdr:row>11</xdr:row>
      <xdr:rowOff>28576</xdr:rowOff>
    </xdr:from>
    <xdr:to>
      <xdr:col>18</xdr:col>
      <xdr:colOff>104776</xdr:colOff>
      <xdr:row>24</xdr:row>
      <xdr:rowOff>80683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B6577B01-FEA1-40E5-B52C-C7023EB780F0}"/>
            </a:ext>
          </a:extLst>
        </xdr:cNvPr>
        <xdr:cNvCxnSpPr/>
      </xdr:nvCxnSpPr>
      <xdr:spPr>
        <a:xfrm flipH="1">
          <a:off x="8292353" y="2771776"/>
          <a:ext cx="5528423" cy="2528607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76761</xdr:colOff>
      <xdr:row>11</xdr:row>
      <xdr:rowOff>152960</xdr:rowOff>
    </xdr:from>
    <xdr:to>
      <xdr:col>17</xdr:col>
      <xdr:colOff>124387</xdr:colOff>
      <xdr:row>15</xdr:row>
      <xdr:rowOff>68916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D5F66073-1A16-437C-A702-000F1592CECF}"/>
            </a:ext>
          </a:extLst>
        </xdr:cNvPr>
        <xdr:cNvSpPr/>
      </xdr:nvSpPr>
      <xdr:spPr>
        <a:xfrm>
          <a:off x="12268761" y="2896160"/>
          <a:ext cx="809626" cy="67795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67235</xdr:colOff>
      <xdr:row>11</xdr:row>
      <xdr:rowOff>143996</xdr:rowOff>
    </xdr:from>
    <xdr:to>
      <xdr:col>19</xdr:col>
      <xdr:colOff>114861</xdr:colOff>
      <xdr:row>15</xdr:row>
      <xdr:rowOff>48746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54A4692D-9D50-4041-B6C6-B478AD8B7FDB}"/>
            </a:ext>
          </a:extLst>
        </xdr:cNvPr>
        <xdr:cNvSpPr/>
      </xdr:nvSpPr>
      <xdr:spPr>
        <a:xfrm>
          <a:off x="13783235" y="2887196"/>
          <a:ext cx="809626" cy="666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636495</xdr:colOff>
      <xdr:row>14</xdr:row>
      <xdr:rowOff>38101</xdr:rowOff>
    </xdr:from>
    <xdr:to>
      <xdr:col>16</xdr:col>
      <xdr:colOff>114301</xdr:colOff>
      <xdr:row>25</xdr:row>
      <xdr:rowOff>98612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37A80DDA-16F0-42C2-B458-3820C6BF53F3}"/>
            </a:ext>
          </a:extLst>
        </xdr:cNvPr>
        <xdr:cNvCxnSpPr/>
      </xdr:nvCxnSpPr>
      <xdr:spPr>
        <a:xfrm flipH="1">
          <a:off x="6732495" y="3352801"/>
          <a:ext cx="5573806" cy="215601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672353</xdr:colOff>
      <xdr:row>14</xdr:row>
      <xdr:rowOff>123826</xdr:rowOff>
    </xdr:from>
    <xdr:to>
      <xdr:col>18</xdr:col>
      <xdr:colOff>142877</xdr:colOff>
      <xdr:row>25</xdr:row>
      <xdr:rowOff>53789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F545417A-F3C3-49E8-9B0C-1184925429BA}"/>
            </a:ext>
          </a:extLst>
        </xdr:cNvPr>
        <xdr:cNvCxnSpPr/>
      </xdr:nvCxnSpPr>
      <xdr:spPr>
        <a:xfrm flipH="1">
          <a:off x="8292353" y="3438526"/>
          <a:ext cx="5566524" cy="202546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107577</xdr:colOff>
      <xdr:row>23</xdr:row>
      <xdr:rowOff>170329</xdr:rowOff>
    </xdr:from>
    <xdr:to>
      <xdr:col>8</xdr:col>
      <xdr:colOff>735106</xdr:colOff>
      <xdr:row>26</xdr:row>
      <xdr:rowOff>71718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CE2B5DDD-6230-46F1-8B71-4EA58041E005}"/>
            </a:ext>
          </a:extLst>
        </xdr:cNvPr>
        <xdr:cNvSpPr/>
      </xdr:nvSpPr>
      <xdr:spPr>
        <a:xfrm>
          <a:off x="6203577" y="5199529"/>
          <a:ext cx="627529" cy="472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322729</xdr:colOff>
      <xdr:row>27</xdr:row>
      <xdr:rowOff>125506</xdr:rowOff>
    </xdr:from>
    <xdr:to>
      <xdr:col>14</xdr:col>
      <xdr:colOff>367553</xdr:colOff>
      <xdr:row>29</xdr:row>
      <xdr:rowOff>80682</xdr:rowOff>
    </xdr:to>
    <xdr:sp macro="" textlink="">
      <xdr:nvSpPr>
        <xdr:cNvPr id="12" name="Légende : flèche courbée 11">
          <a:extLst>
            <a:ext uri="{FF2B5EF4-FFF2-40B4-BE49-F238E27FC236}">
              <a16:creationId xmlns:a16="http://schemas.microsoft.com/office/drawing/2014/main" id="{84669FA8-520D-41D0-A476-0B51067E8B47}"/>
            </a:ext>
          </a:extLst>
        </xdr:cNvPr>
        <xdr:cNvSpPr/>
      </xdr:nvSpPr>
      <xdr:spPr>
        <a:xfrm>
          <a:off x="7942729" y="5916706"/>
          <a:ext cx="3092824" cy="336176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75792"/>
            <a:gd name="adj6" fmla="val -39077"/>
          </a:avLst>
        </a:prstGeom>
        <a:solidFill>
          <a:srgbClr val="FF0000">
            <a:alpha val="64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A déclarer sur le portail</a:t>
          </a:r>
          <a:r>
            <a:rPr lang="fr-FR" sz="1100" baseline="0"/>
            <a:t> Afas par le partenaire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206</xdr:row>
      <xdr:rowOff>0</xdr:rowOff>
    </xdr:from>
    <xdr:to>
      <xdr:col>11</xdr:col>
      <xdr:colOff>304800</xdr:colOff>
      <xdr:row>207</xdr:row>
      <xdr:rowOff>114300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C6D1A5C4-5A81-43A8-BB30-CB3A9861F739}"/>
            </a:ext>
          </a:extLst>
        </xdr:cNvPr>
        <xdr:cNvSpPr>
          <a:spLocks noChangeAspect="1" noChangeArrowheads="1"/>
        </xdr:cNvSpPr>
      </xdr:nvSpPr>
      <xdr:spPr bwMode="auto">
        <a:xfrm>
          <a:off x="11563350" y="3619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202</xdr:row>
      <xdr:rowOff>0</xdr:rowOff>
    </xdr:from>
    <xdr:to>
      <xdr:col>9</xdr:col>
      <xdr:colOff>304800</xdr:colOff>
      <xdr:row>203</xdr:row>
      <xdr:rowOff>114301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D1BBC6EF-FA04-BEC5-FFD0-703E2646E889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15</xdr:row>
      <xdr:rowOff>53340</xdr:rowOff>
    </xdr:from>
    <xdr:to>
      <xdr:col>12</xdr:col>
      <xdr:colOff>540572</xdr:colOff>
      <xdr:row>16</xdr:row>
      <xdr:rowOff>184225</xdr:rowOff>
    </xdr:to>
    <xdr:sp macro="" textlink="">
      <xdr:nvSpPr>
        <xdr:cNvPr id="3" name="Légende : flèche courbée 2">
          <a:extLst>
            <a:ext uri="{FF2B5EF4-FFF2-40B4-BE49-F238E27FC236}">
              <a16:creationId xmlns:a16="http://schemas.microsoft.com/office/drawing/2014/main" id="{A77675A4-C753-4CE6-AE9C-52F55D32CE33}"/>
            </a:ext>
          </a:extLst>
        </xdr:cNvPr>
        <xdr:cNvSpPr/>
      </xdr:nvSpPr>
      <xdr:spPr>
        <a:xfrm>
          <a:off x="9004935" y="3129915"/>
          <a:ext cx="3413312" cy="321385"/>
        </a:xfrm>
        <a:prstGeom prst="borderCallout2">
          <a:avLst>
            <a:gd name="adj1" fmla="val 140178"/>
            <a:gd name="adj2" fmla="val 55799"/>
            <a:gd name="adj3" fmla="val 157178"/>
            <a:gd name="adj4" fmla="val 38558"/>
            <a:gd name="adj5" fmla="val 193779"/>
            <a:gd name="adj6" fmla="val 38288"/>
          </a:avLst>
        </a:prstGeom>
        <a:solidFill>
          <a:srgbClr val="FF0000">
            <a:alpha val="64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A déclarer sur le portail</a:t>
          </a:r>
          <a:r>
            <a:rPr lang="fr-FR" sz="1100" baseline="0"/>
            <a:t> Afas par le partenaire</a:t>
          </a:r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9</xdr:row>
      <xdr:rowOff>53340</xdr:rowOff>
    </xdr:from>
    <xdr:to>
      <xdr:col>12</xdr:col>
      <xdr:colOff>540572</xdr:colOff>
      <xdr:row>10</xdr:row>
      <xdr:rowOff>184225</xdr:rowOff>
    </xdr:to>
    <xdr:sp macro="" textlink="">
      <xdr:nvSpPr>
        <xdr:cNvPr id="4" name="Légende : flèche courbée 3">
          <a:extLst>
            <a:ext uri="{FF2B5EF4-FFF2-40B4-BE49-F238E27FC236}">
              <a16:creationId xmlns:a16="http://schemas.microsoft.com/office/drawing/2014/main" id="{354EC53D-303C-4533-A3F0-F02995D5D827}"/>
            </a:ext>
          </a:extLst>
        </xdr:cNvPr>
        <xdr:cNvSpPr/>
      </xdr:nvSpPr>
      <xdr:spPr>
        <a:xfrm>
          <a:off x="9004935" y="3129915"/>
          <a:ext cx="2927537" cy="321385"/>
        </a:xfrm>
        <a:prstGeom prst="borderCallout2">
          <a:avLst>
            <a:gd name="adj1" fmla="val 140178"/>
            <a:gd name="adj2" fmla="val 55799"/>
            <a:gd name="adj3" fmla="val 157178"/>
            <a:gd name="adj4" fmla="val 38558"/>
            <a:gd name="adj5" fmla="val 193779"/>
            <a:gd name="adj6" fmla="val 38288"/>
          </a:avLst>
        </a:prstGeom>
        <a:solidFill>
          <a:srgbClr val="FF0000">
            <a:alpha val="64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A déclarer sur le portail</a:t>
          </a:r>
          <a:r>
            <a:rPr lang="fr-FR" sz="1100" baseline="0"/>
            <a:t> Afas par le partenaire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4560-A148-43F8-B1E0-6A082F0FC485}">
  <dimension ref="A1:J125"/>
  <sheetViews>
    <sheetView showGridLines="0" topLeftCell="A24" zoomScale="115" zoomScaleNormal="115" workbookViewId="0">
      <selection activeCell="D49" sqref="D49"/>
    </sheetView>
  </sheetViews>
  <sheetFormatPr baseColWidth="10" defaultColWidth="11.42578125" defaultRowHeight="15" x14ac:dyDescent="0.25"/>
  <cols>
    <col min="1" max="2" width="2.42578125" style="119" customWidth="1"/>
    <col min="3" max="3" width="16.5703125" style="119" customWidth="1"/>
    <col min="4" max="4" width="15.85546875" style="119" customWidth="1"/>
    <col min="5" max="5" width="17.5703125" style="119" customWidth="1"/>
    <col min="6" max="7" width="15.5703125" style="119" customWidth="1"/>
    <col min="8" max="8" width="13.85546875" style="119" customWidth="1"/>
    <col min="9" max="9" width="16.140625" style="119" customWidth="1"/>
    <col min="10" max="10" width="2.5703125" style="119" customWidth="1"/>
    <col min="11" max="11" width="16.5703125" style="119" customWidth="1"/>
    <col min="12" max="12" width="8.42578125" style="119" customWidth="1"/>
    <col min="13" max="14" width="12.85546875" style="119" customWidth="1"/>
    <col min="15" max="15" width="13.42578125" style="119" bestFit="1" customWidth="1"/>
    <col min="16" max="16384" width="11.42578125" style="119"/>
  </cols>
  <sheetData>
    <row r="1" spans="1:10" ht="15.75" x14ac:dyDescent="0.25">
      <c r="A1" s="118" t="s">
        <v>0</v>
      </c>
    </row>
    <row r="4" spans="1:10" ht="28.5" x14ac:dyDescent="0.45">
      <c r="C4" s="120" t="s">
        <v>1</v>
      </c>
    </row>
    <row r="6" spans="1:10" x14ac:dyDescent="0.25">
      <c r="C6" s="121"/>
      <c r="D6" t="s">
        <v>2</v>
      </c>
    </row>
    <row r="7" spans="1:10" ht="15.75" thickBot="1" x14ac:dyDescent="0.3"/>
    <row r="8" spans="1:10" ht="19.5" thickTop="1" x14ac:dyDescent="0.3">
      <c r="B8" s="122"/>
      <c r="C8" s="123" t="s">
        <v>3</v>
      </c>
      <c r="D8" s="124"/>
      <c r="E8" s="124"/>
      <c r="F8" s="124"/>
      <c r="G8" s="124"/>
      <c r="H8" s="124"/>
      <c r="I8" s="124"/>
      <c r="J8" s="125"/>
    </row>
    <row r="9" spans="1:10" x14ac:dyDescent="0.25">
      <c r="B9" s="126"/>
      <c r="D9" s="127" t="s">
        <v>4</v>
      </c>
      <c r="E9" s="127" t="s">
        <v>5</v>
      </c>
      <c r="J9" s="128"/>
    </row>
    <row r="10" spans="1:10" x14ac:dyDescent="0.25">
      <c r="B10" s="126"/>
      <c r="C10" s="129" t="s">
        <v>6</v>
      </c>
      <c r="D10" s="130">
        <v>3</v>
      </c>
      <c r="E10" s="130">
        <v>1.35</v>
      </c>
      <c r="J10" s="128"/>
    </row>
    <row r="11" spans="1:10" x14ac:dyDescent="0.25">
      <c r="B11" s="126"/>
      <c r="C11" s="129" t="s">
        <v>7</v>
      </c>
      <c r="D11" s="130">
        <v>18</v>
      </c>
      <c r="E11" s="130">
        <v>16.350000000000001</v>
      </c>
      <c r="F11" s="131"/>
      <c r="J11" s="128"/>
    </row>
    <row r="12" spans="1:10" x14ac:dyDescent="0.25">
      <c r="B12" s="126"/>
      <c r="J12" s="128"/>
    </row>
    <row r="13" spans="1:10" x14ac:dyDescent="0.25">
      <c r="B13" s="126"/>
      <c r="C13" s="132" t="s">
        <v>8</v>
      </c>
      <c r="J13" s="128"/>
    </row>
    <row r="14" spans="1:10" x14ac:dyDescent="0.25">
      <c r="B14" s="126"/>
      <c r="C14" s="132"/>
      <c r="F14" s="127" t="s">
        <v>6</v>
      </c>
      <c r="G14" s="127" t="s">
        <v>7</v>
      </c>
      <c r="J14" s="128"/>
    </row>
    <row r="15" spans="1:10" x14ac:dyDescent="0.25">
      <c r="B15" s="126"/>
      <c r="C15" s="119" t="s">
        <v>9</v>
      </c>
      <c r="F15" s="26">
        <f>MIN(D10:E10)</f>
        <v>1.35</v>
      </c>
      <c r="G15" s="26">
        <f>MIN(D11:E11)</f>
        <v>16.350000000000001</v>
      </c>
      <c r="J15" s="128"/>
    </row>
    <row r="16" spans="1:10" x14ac:dyDescent="0.25">
      <c r="B16" s="126"/>
      <c r="C16" s="132"/>
      <c r="J16" s="128"/>
    </row>
    <row r="17" spans="2:10" x14ac:dyDescent="0.25">
      <c r="B17" s="126"/>
      <c r="C17" s="132" t="s">
        <v>10</v>
      </c>
      <c r="J17" s="128"/>
    </row>
    <row r="18" spans="2:10" x14ac:dyDescent="0.25">
      <c r="B18" s="126"/>
      <c r="C18" s="132"/>
      <c r="F18" s="127" t="s">
        <v>6</v>
      </c>
      <c r="G18" s="127" t="s">
        <v>7</v>
      </c>
      <c r="J18" s="128"/>
    </row>
    <row r="19" spans="2:10" x14ac:dyDescent="0.25">
      <c r="B19" s="126"/>
      <c r="C19" s="132"/>
      <c r="F19" s="133">
        <v>12</v>
      </c>
      <c r="G19" s="133">
        <v>12</v>
      </c>
      <c r="J19" s="128"/>
    </row>
    <row r="20" spans="2:10" x14ac:dyDescent="0.25">
      <c r="B20" s="126"/>
      <c r="C20" s="132"/>
      <c r="J20" s="128"/>
    </row>
    <row r="21" spans="2:10" x14ac:dyDescent="0.25">
      <c r="B21" s="126"/>
      <c r="C21" s="132" t="s">
        <v>11</v>
      </c>
      <c r="J21" s="128"/>
    </row>
    <row r="22" spans="2:10" x14ac:dyDescent="0.25">
      <c r="B22" s="126"/>
      <c r="C22" s="132"/>
      <c r="F22" s="127" t="s">
        <v>6</v>
      </c>
      <c r="G22" s="127" t="s">
        <v>7</v>
      </c>
      <c r="J22" s="128"/>
    </row>
    <row r="23" spans="2:10" x14ac:dyDescent="0.25">
      <c r="B23" s="126"/>
      <c r="C23" s="119" t="s">
        <v>12</v>
      </c>
      <c r="F23" s="134">
        <f>(F15/12)*F19</f>
        <v>1.35</v>
      </c>
      <c r="G23" s="134">
        <f>(G15/12)*G19</f>
        <v>16.350000000000001</v>
      </c>
      <c r="J23" s="128"/>
    </row>
    <row r="24" spans="2:10" ht="15.75" thickBot="1" x14ac:dyDescent="0.3">
      <c r="B24" s="135"/>
      <c r="C24" s="136"/>
      <c r="D24" s="137"/>
      <c r="E24" s="137"/>
      <c r="F24" s="137"/>
      <c r="G24" s="137"/>
      <c r="H24" s="137"/>
      <c r="I24" s="137"/>
      <c r="J24" s="138"/>
    </row>
    <row r="25" spans="2:10" ht="15.75" thickTop="1" x14ac:dyDescent="0.25">
      <c r="C25" s="132"/>
    </row>
    <row r="26" spans="2:10" x14ac:dyDescent="0.25">
      <c r="C26" s="132"/>
    </row>
    <row r="27" spans="2:10" x14ac:dyDescent="0.25">
      <c r="C27" s="132"/>
    </row>
    <row r="28" spans="2:10" x14ac:dyDescent="0.25">
      <c r="C28" s="132"/>
    </row>
    <row r="29" spans="2:10" x14ac:dyDescent="0.25">
      <c r="C29" s="132"/>
    </row>
    <row r="30" spans="2:10" x14ac:dyDescent="0.25">
      <c r="C30" s="132"/>
    </row>
    <row r="31" spans="2:10" s="139" customFormat="1" x14ac:dyDescent="0.25">
      <c r="C31" s="140"/>
    </row>
    <row r="32" spans="2:10" x14ac:dyDescent="0.25">
      <c r="C32" s="132"/>
    </row>
    <row r="33" spans="2:10" x14ac:dyDescent="0.25">
      <c r="C33" s="132"/>
    </row>
    <row r="34" spans="2:10" x14ac:dyDescent="0.25">
      <c r="C34" s="132"/>
    </row>
    <row r="35" spans="2:10" x14ac:dyDescent="0.25">
      <c r="C35" s="132"/>
    </row>
    <row r="36" spans="2:10" x14ac:dyDescent="0.25">
      <c r="C36" s="132"/>
    </row>
    <row r="37" spans="2:10" ht="15.75" thickBot="1" x14ac:dyDescent="0.3">
      <c r="E37" s="131"/>
      <c r="F37" s="131"/>
    </row>
    <row r="38" spans="2:10" ht="19.5" thickTop="1" x14ac:dyDescent="0.3">
      <c r="B38" s="122"/>
      <c r="C38" s="123" t="s">
        <v>13</v>
      </c>
      <c r="D38" s="124"/>
      <c r="E38" s="141"/>
      <c r="F38" s="141"/>
      <c r="G38" s="124"/>
      <c r="H38" s="124"/>
      <c r="I38" s="124"/>
      <c r="J38" s="125"/>
    </row>
    <row r="39" spans="2:10" s="147" customFormat="1" ht="30.75" x14ac:dyDescent="0.3">
      <c r="B39" s="142"/>
      <c r="C39" s="143"/>
      <c r="D39" s="144" t="s">
        <v>14</v>
      </c>
      <c r="E39" s="145" t="s">
        <v>15</v>
      </c>
      <c r="F39" s="146"/>
      <c r="J39" s="148"/>
    </row>
    <row r="40" spans="2:10" x14ac:dyDescent="0.25">
      <c r="B40" s="126"/>
      <c r="C40" s="129" t="s">
        <v>6</v>
      </c>
      <c r="D40" s="149">
        <v>73098.16</v>
      </c>
      <c r="E40" s="149">
        <v>5100</v>
      </c>
      <c r="F40" s="131"/>
      <c r="J40" s="128"/>
    </row>
    <row r="41" spans="2:10" x14ac:dyDescent="0.25">
      <c r="B41" s="126"/>
      <c r="C41" s="129" t="s">
        <v>7</v>
      </c>
      <c r="D41" s="149">
        <v>1037438.51</v>
      </c>
      <c r="E41" s="149">
        <v>32000</v>
      </c>
      <c r="F41" s="131"/>
      <c r="J41" s="128"/>
    </row>
    <row r="42" spans="2:10" ht="15.75" thickBot="1" x14ac:dyDescent="0.3">
      <c r="B42" s="135"/>
      <c r="C42" s="137"/>
      <c r="D42" s="137"/>
      <c r="E42" s="137"/>
      <c r="F42" s="150"/>
      <c r="G42" s="137"/>
      <c r="H42" s="137"/>
      <c r="I42" s="137"/>
      <c r="J42" s="138"/>
    </row>
    <row r="43" spans="2:10" ht="15.75" thickTop="1" x14ac:dyDescent="0.25">
      <c r="F43" s="131"/>
    </row>
    <row r="44" spans="2:10" x14ac:dyDescent="0.25">
      <c r="F44" s="131"/>
    </row>
    <row r="45" spans="2:10" x14ac:dyDescent="0.25">
      <c r="F45" s="131"/>
    </row>
    <row r="46" spans="2:10" x14ac:dyDescent="0.25">
      <c r="F46" s="131"/>
    </row>
    <row r="47" spans="2:10" x14ac:dyDescent="0.25">
      <c r="F47" s="131"/>
    </row>
    <row r="48" spans="2:10" x14ac:dyDescent="0.25">
      <c r="F48" s="131"/>
    </row>
    <row r="49" spans="2:10" x14ac:dyDescent="0.25">
      <c r="F49" s="131"/>
    </row>
    <row r="50" spans="2:10" x14ac:dyDescent="0.25">
      <c r="F50" s="131"/>
    </row>
    <row r="51" spans="2:10" x14ac:dyDescent="0.25">
      <c r="F51" s="131"/>
    </row>
    <row r="52" spans="2:10" x14ac:dyDescent="0.25">
      <c r="F52" s="131"/>
    </row>
    <row r="53" spans="2:10" x14ac:dyDescent="0.25">
      <c r="F53" s="131"/>
    </row>
    <row r="54" spans="2:10" x14ac:dyDescent="0.25">
      <c r="F54" s="131"/>
    </row>
    <row r="55" spans="2:10" x14ac:dyDescent="0.25">
      <c r="F55" s="131"/>
    </row>
    <row r="56" spans="2:10" x14ac:dyDescent="0.25">
      <c r="F56" s="131"/>
    </row>
    <row r="57" spans="2:10" s="139" customFormat="1" x14ac:dyDescent="0.25">
      <c r="F57" s="151"/>
    </row>
    <row r="58" spans="2:10" x14ac:dyDescent="0.25">
      <c r="F58" s="131"/>
    </row>
    <row r="59" spans="2:10" x14ac:dyDescent="0.25">
      <c r="F59" s="131"/>
    </row>
    <row r="60" spans="2:10" x14ac:dyDescent="0.25">
      <c r="F60" s="131"/>
    </row>
    <row r="61" spans="2:10" ht="15.75" thickBot="1" x14ac:dyDescent="0.3"/>
    <row r="62" spans="2:10" ht="19.5" thickTop="1" x14ac:dyDescent="0.3">
      <c r="B62" s="122"/>
      <c r="C62" s="123" t="s">
        <v>16</v>
      </c>
      <c r="D62" s="124"/>
      <c r="E62" s="124"/>
      <c r="F62" s="124"/>
      <c r="G62" s="124"/>
      <c r="H62" s="124"/>
      <c r="I62" s="124"/>
      <c r="J62" s="125"/>
    </row>
    <row r="63" spans="2:10" x14ac:dyDescent="0.25">
      <c r="B63" s="126"/>
      <c r="C63" s="132" t="s">
        <v>17</v>
      </c>
      <c r="J63" s="128"/>
    </row>
    <row r="64" spans="2:10" x14ac:dyDescent="0.25">
      <c r="B64" s="126"/>
      <c r="F64" s="127" t="s">
        <v>6</v>
      </c>
      <c r="G64" s="127" t="s">
        <v>7</v>
      </c>
      <c r="J64" s="128"/>
    </row>
    <row r="65" spans="2:10" x14ac:dyDescent="0.25">
      <c r="B65" s="126"/>
      <c r="C65" s="119" t="s">
        <v>18</v>
      </c>
      <c r="F65" s="152">
        <f>IF(OR(E10=0,E10=""),0,ROUND((D40/E10)*(12/F19),2))</f>
        <v>54146.79</v>
      </c>
      <c r="G65" s="152">
        <f>IF(OR(E11=0,E11=""),0,ROUND((D41/E11)*(12/G19),2))</f>
        <v>63451.9</v>
      </c>
      <c r="J65" s="128"/>
    </row>
    <row r="66" spans="2:10" x14ac:dyDescent="0.25">
      <c r="B66" s="126"/>
      <c r="F66" s="153"/>
      <c r="G66" s="153"/>
      <c r="J66" s="128"/>
    </row>
    <row r="67" spans="2:10" x14ac:dyDescent="0.25">
      <c r="B67" s="126"/>
      <c r="C67" s="132" t="s">
        <v>19</v>
      </c>
      <c r="J67" s="128"/>
    </row>
    <row r="68" spans="2:10" x14ac:dyDescent="0.25">
      <c r="B68" s="126"/>
      <c r="F68" s="127" t="s">
        <v>6</v>
      </c>
      <c r="G68" s="127" t="s">
        <v>7</v>
      </c>
      <c r="J68" s="128"/>
    </row>
    <row r="69" spans="2:10" x14ac:dyDescent="0.25">
      <c r="B69" s="126"/>
      <c r="C69" s="119" t="s">
        <v>20</v>
      </c>
      <c r="F69" s="152">
        <v>48336</v>
      </c>
      <c r="G69" s="152">
        <v>72969</v>
      </c>
      <c r="J69" s="128"/>
    </row>
    <row r="70" spans="2:10" x14ac:dyDescent="0.25">
      <c r="B70" s="126"/>
      <c r="E70" s="154" t="s">
        <v>21</v>
      </c>
      <c r="F70" s="155">
        <f>MIN(F69,F65)</f>
        <v>48336</v>
      </c>
      <c r="G70" s="155">
        <f>MIN(G69,G65)</f>
        <v>63451.9</v>
      </c>
      <c r="J70" s="128"/>
    </row>
    <row r="71" spans="2:10" ht="15.75" thickBot="1" x14ac:dyDescent="0.3">
      <c r="B71" s="135"/>
      <c r="C71" s="137"/>
      <c r="D71" s="137"/>
      <c r="E71" s="156"/>
      <c r="F71" s="157"/>
      <c r="G71" s="157"/>
      <c r="H71" s="137"/>
      <c r="I71" s="137"/>
      <c r="J71" s="138"/>
    </row>
    <row r="72" spans="2:10" ht="15.75" thickTop="1" x14ac:dyDescent="0.25">
      <c r="E72" s="154"/>
      <c r="F72" s="158"/>
      <c r="G72" s="158"/>
    </row>
    <row r="73" spans="2:10" x14ac:dyDescent="0.25">
      <c r="E73" s="154"/>
      <c r="F73" s="158"/>
      <c r="G73" s="158"/>
    </row>
    <row r="74" spans="2:10" x14ac:dyDescent="0.25">
      <c r="E74" s="154"/>
      <c r="F74" s="158"/>
      <c r="G74" s="158"/>
    </row>
    <row r="75" spans="2:10" x14ac:dyDescent="0.25">
      <c r="E75" s="154"/>
      <c r="F75" s="158"/>
      <c r="G75" s="158"/>
    </row>
    <row r="76" spans="2:10" x14ac:dyDescent="0.25">
      <c r="E76" s="154"/>
      <c r="F76" s="158"/>
      <c r="G76" s="158"/>
    </row>
    <row r="77" spans="2:10" x14ac:dyDescent="0.25">
      <c r="E77" s="154"/>
      <c r="F77" s="158"/>
      <c r="G77" s="158"/>
    </row>
    <row r="78" spans="2:10" x14ac:dyDescent="0.25">
      <c r="E78" s="154"/>
      <c r="F78" s="158"/>
      <c r="G78" s="158"/>
    </row>
    <row r="79" spans="2:10" s="139" customFormat="1" x14ac:dyDescent="0.25">
      <c r="E79" s="159"/>
      <c r="F79" s="160"/>
      <c r="G79" s="160"/>
    </row>
    <row r="80" spans="2:10" ht="15.75" thickBot="1" x14ac:dyDescent="0.3"/>
    <row r="81" spans="2:10" ht="19.5" thickTop="1" x14ac:dyDescent="0.3">
      <c r="B81" s="122"/>
      <c r="C81" s="123" t="s">
        <v>22</v>
      </c>
      <c r="D81" s="124"/>
      <c r="E81" s="124"/>
      <c r="F81" s="124"/>
      <c r="G81" s="124"/>
      <c r="H81" s="124"/>
      <c r="I81" s="124"/>
      <c r="J81" s="125"/>
    </row>
    <row r="82" spans="2:10" x14ac:dyDescent="0.25">
      <c r="B82" s="126"/>
      <c r="C82" s="132" t="s">
        <v>23</v>
      </c>
      <c r="J82" s="128"/>
    </row>
    <row r="83" spans="2:10" x14ac:dyDescent="0.25">
      <c r="B83" s="126"/>
      <c r="F83" s="127" t="s">
        <v>6</v>
      </c>
      <c r="G83" s="127" t="s">
        <v>7</v>
      </c>
      <c r="J83" s="128"/>
    </row>
    <row r="84" spans="2:10" x14ac:dyDescent="0.25">
      <c r="B84" s="126"/>
      <c r="E84" s="154" t="s">
        <v>24</v>
      </c>
      <c r="F84" s="152">
        <f>IFERROR(ROUND(IF(E10&lt;D10,E40,E40/E10*D10),2),0)</f>
        <v>5100</v>
      </c>
      <c r="G84" s="152">
        <f>IFERROR(ROUND(IF(E11&lt;D11,E41,E41/E11*D11),2),0)</f>
        <v>32000</v>
      </c>
      <c r="J84" s="128"/>
    </row>
    <row r="85" spans="2:10" x14ac:dyDescent="0.25">
      <c r="B85" s="126"/>
      <c r="F85" s="153"/>
      <c r="G85" s="153"/>
      <c r="J85" s="128"/>
    </row>
    <row r="86" spans="2:10" x14ac:dyDescent="0.25">
      <c r="B86" s="126"/>
      <c r="C86" s="132" t="s">
        <v>25</v>
      </c>
      <c r="F86" s="153"/>
      <c r="G86" s="153"/>
      <c r="J86" s="128"/>
    </row>
    <row r="87" spans="2:10" x14ac:dyDescent="0.25">
      <c r="B87" s="126"/>
      <c r="F87" s="127" t="s">
        <v>6</v>
      </c>
      <c r="G87" s="127" t="s">
        <v>7</v>
      </c>
      <c r="J87" s="128"/>
    </row>
    <row r="88" spans="2:10" x14ac:dyDescent="0.25">
      <c r="B88" s="126"/>
      <c r="E88" s="154" t="s">
        <v>26</v>
      </c>
      <c r="F88" s="155">
        <f>ROUND(IF(E10&gt;D10,(D40/E10*D10)-F84,D40-F84),2)</f>
        <v>67998.16</v>
      </c>
      <c r="G88" s="155">
        <f>ROUND(IF(E11&gt;D11,(D41/E11*D11)-G84,D41-G84),2)</f>
        <v>1005438.51</v>
      </c>
      <c r="J88" s="128"/>
    </row>
    <row r="89" spans="2:10" ht="15.75" thickBot="1" x14ac:dyDescent="0.3">
      <c r="B89" s="135"/>
      <c r="C89" s="137"/>
      <c r="D89" s="137"/>
      <c r="E89" s="156"/>
      <c r="F89" s="157"/>
      <c r="G89" s="157"/>
      <c r="H89" s="137"/>
      <c r="I89" s="137"/>
      <c r="J89" s="138"/>
    </row>
    <row r="90" spans="2:10" ht="15.75" thickTop="1" x14ac:dyDescent="0.25">
      <c r="E90" s="154"/>
      <c r="F90" s="158"/>
      <c r="G90" s="158"/>
    </row>
    <row r="91" spans="2:10" x14ac:dyDescent="0.25">
      <c r="E91" s="154"/>
      <c r="F91" s="158"/>
      <c r="G91" s="158"/>
    </row>
    <row r="92" spans="2:10" x14ac:dyDescent="0.25">
      <c r="E92" s="154"/>
      <c r="F92" s="158"/>
      <c r="G92" s="158"/>
    </row>
    <row r="93" spans="2:10" x14ac:dyDescent="0.25">
      <c r="E93" s="154"/>
      <c r="F93" s="158"/>
      <c r="G93" s="158"/>
    </row>
    <row r="94" spans="2:10" x14ac:dyDescent="0.25">
      <c r="E94" s="154"/>
      <c r="F94" s="158"/>
      <c r="G94" s="158"/>
    </row>
    <row r="95" spans="2:10" x14ac:dyDescent="0.25">
      <c r="E95" s="154"/>
      <c r="F95" s="158"/>
      <c r="G95" s="158"/>
    </row>
    <row r="96" spans="2:10" x14ac:dyDescent="0.25">
      <c r="E96" s="154"/>
      <c r="F96" s="158"/>
      <c r="G96" s="158"/>
    </row>
    <row r="97" spans="2:10" x14ac:dyDescent="0.25">
      <c r="E97" s="154"/>
      <c r="F97" s="158"/>
      <c r="G97" s="158"/>
    </row>
    <row r="98" spans="2:10" x14ac:dyDescent="0.25">
      <c r="E98" s="154"/>
      <c r="F98" s="158"/>
      <c r="G98" s="158"/>
    </row>
    <row r="99" spans="2:10" x14ac:dyDescent="0.25">
      <c r="E99" s="154"/>
      <c r="F99" s="158"/>
      <c r="G99" s="158"/>
    </row>
    <row r="100" spans="2:10" x14ac:dyDescent="0.25">
      <c r="E100" s="154"/>
      <c r="F100" s="158"/>
      <c r="G100" s="158"/>
    </row>
    <row r="101" spans="2:10" x14ac:dyDescent="0.25">
      <c r="E101" s="154"/>
      <c r="F101" s="158"/>
      <c r="G101" s="158"/>
    </row>
    <row r="102" spans="2:10" x14ac:dyDescent="0.25">
      <c r="E102" s="154"/>
      <c r="F102" s="158"/>
      <c r="G102" s="158"/>
    </row>
    <row r="103" spans="2:10" s="139" customFormat="1" x14ac:dyDescent="0.25">
      <c r="E103" s="159"/>
      <c r="F103" s="160"/>
      <c r="G103" s="160"/>
    </row>
    <row r="104" spans="2:10" x14ac:dyDescent="0.25">
      <c r="E104" s="154"/>
      <c r="F104" s="158"/>
      <c r="G104" s="158"/>
    </row>
    <row r="105" spans="2:10" x14ac:dyDescent="0.25">
      <c r="E105" s="154"/>
      <c r="F105" s="158"/>
      <c r="G105" s="158"/>
    </row>
    <row r="106" spans="2:10" ht="15.75" thickBot="1" x14ac:dyDescent="0.3"/>
    <row r="107" spans="2:10" ht="19.5" thickTop="1" x14ac:dyDescent="0.3">
      <c r="B107" s="122"/>
      <c r="C107" s="123" t="s">
        <v>27</v>
      </c>
      <c r="D107" s="124"/>
      <c r="E107" s="124"/>
      <c r="F107" s="124"/>
      <c r="G107" s="124"/>
      <c r="H107" s="124"/>
      <c r="I107" s="124"/>
      <c r="J107" s="125"/>
    </row>
    <row r="108" spans="2:10" x14ac:dyDescent="0.25">
      <c r="B108" s="126"/>
      <c r="F108" s="127" t="s">
        <v>6</v>
      </c>
      <c r="G108" s="127" t="s">
        <v>7</v>
      </c>
      <c r="J108" s="128"/>
    </row>
    <row r="109" spans="2:10" x14ac:dyDescent="0.25">
      <c r="B109" s="126"/>
      <c r="E109" s="154" t="s">
        <v>28</v>
      </c>
      <c r="F109" s="152">
        <f>ROUND(F70*F23,2)</f>
        <v>65253.599999999999</v>
      </c>
      <c r="G109" s="152">
        <f>ROUND(G70*G23,2)</f>
        <v>1037438.57</v>
      </c>
      <c r="J109" s="128"/>
    </row>
    <row r="110" spans="2:10" ht="15.75" thickBot="1" x14ac:dyDescent="0.3">
      <c r="B110" s="135"/>
      <c r="C110" s="137"/>
      <c r="D110" s="137"/>
      <c r="E110" s="156"/>
      <c r="F110" s="161"/>
      <c r="G110" s="161"/>
      <c r="H110" s="137"/>
      <c r="I110" s="137"/>
      <c r="J110" s="138"/>
    </row>
    <row r="111" spans="2:10" ht="15.75" thickTop="1" x14ac:dyDescent="0.25">
      <c r="E111" s="154"/>
      <c r="F111" s="153"/>
      <c r="G111" s="153"/>
    </row>
    <row r="112" spans="2:10" x14ac:dyDescent="0.25">
      <c r="E112" s="154"/>
      <c r="F112" s="153"/>
      <c r="G112" s="153"/>
    </row>
    <row r="113" spans="2:10" x14ac:dyDescent="0.25">
      <c r="E113" s="154"/>
      <c r="F113" s="153"/>
      <c r="G113" s="153"/>
    </row>
    <row r="114" spans="2:10" x14ac:dyDescent="0.25">
      <c r="E114" s="154"/>
      <c r="F114" s="153"/>
      <c r="G114" s="153"/>
    </row>
    <row r="115" spans="2:10" x14ac:dyDescent="0.25">
      <c r="E115" s="154"/>
      <c r="F115" s="153"/>
      <c r="G115" s="153"/>
    </row>
    <row r="116" spans="2:10" x14ac:dyDescent="0.25">
      <c r="E116" s="154"/>
      <c r="F116" s="153"/>
      <c r="G116" s="153"/>
    </row>
    <row r="117" spans="2:10" x14ac:dyDescent="0.25">
      <c r="E117" s="154"/>
      <c r="F117" s="153"/>
      <c r="G117" s="153"/>
    </row>
    <row r="118" spans="2:10" s="139" customFormat="1" x14ac:dyDescent="0.25">
      <c r="E118" s="159"/>
      <c r="F118" s="162"/>
      <c r="G118" s="162"/>
    </row>
    <row r="119" spans="2:10" ht="15.75" thickBot="1" x14ac:dyDescent="0.3"/>
    <row r="120" spans="2:10" ht="19.5" thickTop="1" x14ac:dyDescent="0.3">
      <c r="B120" s="122"/>
      <c r="C120" s="123" t="s">
        <v>29</v>
      </c>
      <c r="D120" s="124"/>
      <c r="E120" s="124"/>
      <c r="F120" s="124"/>
      <c r="G120" s="124"/>
      <c r="H120" s="124"/>
      <c r="I120" s="124"/>
      <c r="J120" s="125"/>
    </row>
    <row r="121" spans="2:10" x14ac:dyDescent="0.25">
      <c r="B121" s="126"/>
      <c r="F121" s="127" t="s">
        <v>6</v>
      </c>
      <c r="G121" s="127" t="s">
        <v>7</v>
      </c>
      <c r="J121" s="128"/>
    </row>
    <row r="122" spans="2:10" x14ac:dyDescent="0.25">
      <c r="B122" s="126"/>
      <c r="E122" s="154" t="s">
        <v>30</v>
      </c>
      <c r="F122" s="155">
        <f>MIN(F109-F84,F88)</f>
        <v>60153.599999999999</v>
      </c>
      <c r="G122" s="155">
        <f>MIN(G109-G84,G88)</f>
        <v>1005438.51</v>
      </c>
      <c r="J122" s="128"/>
    </row>
    <row r="123" spans="2:10" ht="15.75" thickBot="1" x14ac:dyDescent="0.3">
      <c r="B123" s="135"/>
      <c r="C123" s="137"/>
      <c r="D123" s="137"/>
      <c r="E123" s="137"/>
      <c r="F123" s="137"/>
      <c r="G123" s="137"/>
      <c r="H123" s="137"/>
      <c r="I123" s="137"/>
      <c r="J123" s="138"/>
    </row>
    <row r="124" spans="2:10" ht="15.75" thickTop="1" x14ac:dyDescent="0.25"/>
    <row r="125" spans="2:10" x14ac:dyDescent="0.25">
      <c r="F125" s="153"/>
      <c r="G125" s="153"/>
    </row>
  </sheetData>
  <dataValidations count="1">
    <dataValidation type="whole" operator="lessThanOrEqual" allowBlank="1" showInputMessage="1" showErrorMessage="1" error="Vous ne pouvez pas saisir un nombre de mois supérieur à 12" sqref="F19:G19" xr:uid="{4B2EF764-9DB3-449D-85F2-28025022091F}">
      <formula1>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0C33-9B2A-463E-92EF-ECC543B5AA13}">
  <sheetPr>
    <tabColor rgb="FF00B0F0"/>
  </sheetPr>
  <dimension ref="A1:S30"/>
  <sheetViews>
    <sheetView workbookViewId="0">
      <selection activeCell="E10" sqref="E10"/>
    </sheetView>
  </sheetViews>
  <sheetFormatPr baseColWidth="10" defaultColWidth="11.42578125" defaultRowHeight="15" x14ac:dyDescent="0.25"/>
  <sheetData>
    <row r="1" spans="1:19" ht="28.5" x14ac:dyDescent="0.45">
      <c r="A1" s="292" t="s">
        <v>31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</row>
    <row r="5" spans="1:19" ht="18.75" x14ac:dyDescent="0.3">
      <c r="A5" s="1" t="s">
        <v>32</v>
      </c>
    </row>
    <row r="6" spans="1:19" ht="18.75" x14ac:dyDescent="0.3">
      <c r="A6" s="1"/>
    </row>
    <row r="7" spans="1:19" x14ac:dyDescent="0.25">
      <c r="A7" s="2" t="s">
        <v>33</v>
      </c>
    </row>
    <row r="8" spans="1:19" x14ac:dyDescent="0.25">
      <c r="A8" s="3" t="s">
        <v>34</v>
      </c>
      <c r="B8" s="3"/>
      <c r="G8" s="3" t="s">
        <v>35</v>
      </c>
      <c r="H8" s="3"/>
      <c r="O8" s="3" t="s">
        <v>36</v>
      </c>
      <c r="P8" s="3"/>
    </row>
    <row r="9" spans="1:19" ht="45" x14ac:dyDescent="0.25">
      <c r="A9" s="4"/>
      <c r="B9" s="285" t="s">
        <v>37</v>
      </c>
      <c r="C9" s="286"/>
      <c r="D9" s="5" t="s">
        <v>38</v>
      </c>
      <c r="E9" s="5" t="s">
        <v>39</v>
      </c>
      <c r="H9" s="293" t="s">
        <v>40</v>
      </c>
      <c r="I9" s="293"/>
      <c r="J9" s="285" t="s">
        <v>41</v>
      </c>
      <c r="K9" s="286"/>
      <c r="L9" s="285" t="s">
        <v>42</v>
      </c>
      <c r="M9" s="286"/>
      <c r="O9" s="5" t="s">
        <v>37</v>
      </c>
      <c r="P9" s="285" t="s">
        <v>43</v>
      </c>
      <c r="Q9" s="286"/>
      <c r="R9" s="285" t="s">
        <v>44</v>
      </c>
      <c r="S9" s="286"/>
    </row>
    <row r="10" spans="1:19" x14ac:dyDescent="0.25">
      <c r="A10" s="98" t="s">
        <v>45</v>
      </c>
      <c r="B10" s="7" t="s">
        <v>7</v>
      </c>
      <c r="C10" s="8" t="s">
        <v>46</v>
      </c>
      <c r="D10" s="9">
        <v>1</v>
      </c>
      <c r="E10" s="10">
        <f>D10*1607</f>
        <v>1607</v>
      </c>
      <c r="G10" s="98" t="s">
        <v>45</v>
      </c>
      <c r="H10" s="8" t="s">
        <v>47</v>
      </c>
      <c r="I10" s="10">
        <v>1210</v>
      </c>
      <c r="J10" s="99" t="s">
        <v>48</v>
      </c>
      <c r="K10" s="100">
        <v>100</v>
      </c>
      <c r="L10" s="99" t="s">
        <v>49</v>
      </c>
      <c r="M10" s="10">
        <f t="shared" ref="M10:M15" si="0">SUM(I10:K10)</f>
        <v>1310</v>
      </c>
      <c r="N10" s="11"/>
      <c r="O10" s="98" t="s">
        <v>45</v>
      </c>
      <c r="P10" s="8" t="s">
        <v>50</v>
      </c>
      <c r="Q10" s="101">
        <f t="shared" ref="Q10:Q15" si="1">(I10/M10)*D10</f>
        <v>0.92366412213740456</v>
      </c>
      <c r="R10" s="8" t="s">
        <v>51</v>
      </c>
      <c r="S10" s="101">
        <f>(K10/M10)*D10</f>
        <v>7.6335877862595422E-2</v>
      </c>
    </row>
    <row r="11" spans="1:19" x14ac:dyDescent="0.25">
      <c r="A11" s="98" t="s">
        <v>52</v>
      </c>
      <c r="B11" s="7" t="s">
        <v>7</v>
      </c>
      <c r="C11" s="8" t="s">
        <v>53</v>
      </c>
      <c r="D11" s="9">
        <v>0.8</v>
      </c>
      <c r="E11" s="10">
        <f>D11*1607</f>
        <v>1285.6000000000001</v>
      </c>
      <c r="G11" s="98" t="s">
        <v>52</v>
      </c>
      <c r="H11" s="8" t="s">
        <v>54</v>
      </c>
      <c r="I11" s="10">
        <v>800</v>
      </c>
      <c r="J11" s="99" t="s">
        <v>55</v>
      </c>
      <c r="K11" s="100">
        <v>90</v>
      </c>
      <c r="L11" s="99" t="s">
        <v>56</v>
      </c>
      <c r="M11" s="10">
        <f t="shared" si="0"/>
        <v>890</v>
      </c>
      <c r="N11" s="11"/>
      <c r="O11" s="98" t="s">
        <v>52</v>
      </c>
      <c r="P11" s="8" t="s">
        <v>57</v>
      </c>
      <c r="Q11" s="101">
        <f t="shared" si="1"/>
        <v>0.7191011235955056</v>
      </c>
      <c r="R11" s="8" t="s">
        <v>58</v>
      </c>
      <c r="S11" s="101">
        <f t="shared" ref="S11:S15" si="2">(K11/M11)*D11</f>
        <v>8.0898876404494391E-2</v>
      </c>
    </row>
    <row r="12" spans="1:19" x14ac:dyDescent="0.25">
      <c r="A12" s="98" t="s">
        <v>59</v>
      </c>
      <c r="B12" s="7" t="s">
        <v>7</v>
      </c>
      <c r="C12" s="8" t="s">
        <v>60</v>
      </c>
      <c r="D12" s="9">
        <v>1</v>
      </c>
      <c r="E12" s="10">
        <f t="shared" ref="E12:E16" si="3">D12*1607</f>
        <v>1607</v>
      </c>
      <c r="G12" s="98" t="s">
        <v>59</v>
      </c>
      <c r="H12" s="8" t="s">
        <v>61</v>
      </c>
      <c r="I12" s="10">
        <v>1000</v>
      </c>
      <c r="J12" s="99" t="s">
        <v>62</v>
      </c>
      <c r="K12" s="100">
        <v>220</v>
      </c>
      <c r="L12" s="99" t="s">
        <v>63</v>
      </c>
      <c r="M12" s="10">
        <f t="shared" si="0"/>
        <v>1220</v>
      </c>
      <c r="N12" s="11"/>
      <c r="O12" s="98" t="s">
        <v>59</v>
      </c>
      <c r="P12" s="8" t="s">
        <v>64</v>
      </c>
      <c r="Q12" s="101">
        <f t="shared" si="1"/>
        <v>0.81967213114754101</v>
      </c>
      <c r="R12" s="8" t="s">
        <v>65</v>
      </c>
      <c r="S12" s="101">
        <f t="shared" si="2"/>
        <v>0.18032786885245902</v>
      </c>
    </row>
    <row r="13" spans="1:19" x14ac:dyDescent="0.25">
      <c r="A13" s="102" t="s">
        <v>66</v>
      </c>
      <c r="B13" s="12" t="s">
        <v>6</v>
      </c>
      <c r="C13" s="13" t="s">
        <v>67</v>
      </c>
      <c r="D13" s="14">
        <v>0.5</v>
      </c>
      <c r="E13" s="15">
        <f t="shared" si="3"/>
        <v>803.5</v>
      </c>
      <c r="G13" s="102" t="s">
        <v>66</v>
      </c>
      <c r="H13" s="13" t="s">
        <v>68</v>
      </c>
      <c r="I13" s="15">
        <v>120</v>
      </c>
      <c r="J13" s="16" t="s">
        <v>69</v>
      </c>
      <c r="K13" s="17">
        <v>500</v>
      </c>
      <c r="L13" s="16" t="s">
        <v>70</v>
      </c>
      <c r="M13" s="15">
        <f t="shared" si="0"/>
        <v>620</v>
      </c>
      <c r="N13" s="11"/>
      <c r="O13" s="102" t="s">
        <v>66</v>
      </c>
      <c r="P13" s="13" t="s">
        <v>71</v>
      </c>
      <c r="Q13" s="33">
        <f t="shared" si="1"/>
        <v>9.6774193548387094E-2</v>
      </c>
      <c r="R13" s="13" t="s">
        <v>72</v>
      </c>
      <c r="S13" s="33">
        <f t="shared" si="2"/>
        <v>0.40322580645161288</v>
      </c>
    </row>
    <row r="14" spans="1:19" x14ac:dyDescent="0.25">
      <c r="A14" s="102" t="s">
        <v>73</v>
      </c>
      <c r="B14" s="12" t="s">
        <v>6</v>
      </c>
      <c r="C14" s="13" t="s">
        <v>74</v>
      </c>
      <c r="D14" s="14">
        <v>0.5</v>
      </c>
      <c r="E14" s="15">
        <f t="shared" si="3"/>
        <v>803.5</v>
      </c>
      <c r="G14" s="102" t="s">
        <v>73</v>
      </c>
      <c r="H14" s="13" t="s">
        <v>75</v>
      </c>
      <c r="I14" s="15">
        <v>80</v>
      </c>
      <c r="J14" s="16" t="s">
        <v>76</v>
      </c>
      <c r="K14" s="17">
        <v>550</v>
      </c>
      <c r="L14" s="16" t="s">
        <v>77</v>
      </c>
      <c r="M14" s="15">
        <f t="shared" si="0"/>
        <v>630</v>
      </c>
      <c r="N14" s="11"/>
      <c r="O14" s="102" t="s">
        <v>73</v>
      </c>
      <c r="P14" s="13" t="s">
        <v>78</v>
      </c>
      <c r="Q14" s="33">
        <f t="shared" si="1"/>
        <v>6.3492063492063489E-2</v>
      </c>
      <c r="R14" s="13" t="s">
        <v>79</v>
      </c>
      <c r="S14" s="33">
        <f t="shared" si="2"/>
        <v>0.43650793650793651</v>
      </c>
    </row>
    <row r="15" spans="1:19" x14ac:dyDescent="0.25">
      <c r="A15" s="102" t="s">
        <v>80</v>
      </c>
      <c r="B15" s="12" t="s">
        <v>6</v>
      </c>
      <c r="C15" s="13" t="s">
        <v>81</v>
      </c>
      <c r="D15" s="14">
        <v>0.8</v>
      </c>
      <c r="E15" s="15">
        <f t="shared" si="3"/>
        <v>1285.6000000000001</v>
      </c>
      <c r="G15" s="102" t="s">
        <v>80</v>
      </c>
      <c r="H15" s="13" t="s">
        <v>82</v>
      </c>
      <c r="I15" s="15">
        <v>0</v>
      </c>
      <c r="J15" s="16" t="s">
        <v>83</v>
      </c>
      <c r="K15" s="17">
        <v>1120</v>
      </c>
      <c r="L15" s="16" t="s">
        <v>84</v>
      </c>
      <c r="M15" s="15">
        <f t="shared" si="0"/>
        <v>1120</v>
      </c>
      <c r="N15" s="11"/>
      <c r="O15" s="102" t="s">
        <v>80</v>
      </c>
      <c r="P15" s="13" t="s">
        <v>85</v>
      </c>
      <c r="Q15" s="33">
        <f t="shared" si="1"/>
        <v>0</v>
      </c>
      <c r="R15" s="13" t="s">
        <v>86</v>
      </c>
      <c r="S15" s="33">
        <f t="shared" si="2"/>
        <v>0.8</v>
      </c>
    </row>
    <row r="16" spans="1:19" x14ac:dyDescent="0.25">
      <c r="A16" s="103" t="s">
        <v>87</v>
      </c>
      <c r="B16" s="18" t="s">
        <v>88</v>
      </c>
      <c r="C16" s="34" t="s">
        <v>89</v>
      </c>
      <c r="D16" s="19">
        <v>1</v>
      </c>
      <c r="E16" s="20">
        <f t="shared" si="3"/>
        <v>1607</v>
      </c>
      <c r="G16" s="103" t="s">
        <v>87</v>
      </c>
      <c r="H16" s="34" t="s">
        <v>90</v>
      </c>
      <c r="I16" s="20"/>
      <c r="J16" s="104" t="s">
        <v>91</v>
      </c>
      <c r="K16" s="105"/>
      <c r="L16" s="104" t="s">
        <v>92</v>
      </c>
      <c r="M16" s="20"/>
      <c r="N16" s="11"/>
      <c r="O16" s="103" t="s">
        <v>87</v>
      </c>
      <c r="P16" s="34"/>
      <c r="Q16" s="106"/>
      <c r="R16" s="107"/>
      <c r="S16" s="106"/>
    </row>
    <row r="17" spans="1:19" x14ac:dyDescent="0.25">
      <c r="A17" s="102"/>
      <c r="B17" s="12"/>
      <c r="C17" s="13"/>
      <c r="D17" s="14"/>
      <c r="E17" s="15"/>
      <c r="G17" s="102"/>
      <c r="H17" s="13"/>
      <c r="I17" s="15"/>
      <c r="J17" s="16"/>
      <c r="K17" s="17"/>
      <c r="L17" s="16"/>
      <c r="M17" s="15"/>
      <c r="N17" s="11"/>
      <c r="O17" s="102"/>
      <c r="P17" s="13"/>
      <c r="Q17" s="21"/>
      <c r="R17" s="22"/>
      <c r="S17" s="21"/>
    </row>
    <row r="18" spans="1:19" x14ac:dyDescent="0.25">
      <c r="A18" s="102"/>
      <c r="B18" s="12"/>
      <c r="C18" s="13"/>
      <c r="D18" s="14"/>
      <c r="E18" s="15"/>
      <c r="G18" s="102"/>
      <c r="H18" s="13"/>
      <c r="I18" s="15"/>
      <c r="J18" s="16"/>
      <c r="K18" s="17"/>
      <c r="L18" s="16"/>
      <c r="M18" s="15"/>
      <c r="N18" s="11"/>
      <c r="O18" s="102"/>
      <c r="P18" s="13"/>
      <c r="Q18" s="21"/>
      <c r="R18" s="22"/>
      <c r="S18" s="21"/>
    </row>
    <row r="19" spans="1:19" x14ac:dyDescent="0.25">
      <c r="C19" s="23" t="s">
        <v>93</v>
      </c>
      <c r="D19" s="11">
        <f>SUM(D10:D18)</f>
        <v>5.6</v>
      </c>
      <c r="H19" s="13" t="s">
        <v>94</v>
      </c>
      <c r="I19" s="15">
        <f>SUM(I10:I18)</f>
        <v>3210</v>
      </c>
      <c r="J19" s="12" t="s">
        <v>95</v>
      </c>
      <c r="K19" s="15">
        <f>SUM(K10:K18)</f>
        <v>2580</v>
      </c>
      <c r="L19" s="12" t="s">
        <v>96</v>
      </c>
      <c r="M19" s="15">
        <f>SUM(I19:K19)</f>
        <v>5790</v>
      </c>
      <c r="N19" s="11"/>
      <c r="P19" s="24" t="s">
        <v>94</v>
      </c>
      <c r="Q19" s="25">
        <f>SUM(Q10:Q18)</f>
        <v>2.622703633920902</v>
      </c>
      <c r="R19" s="24" t="s">
        <v>95</v>
      </c>
      <c r="S19" s="25">
        <f>SUM(S10:S18)</f>
        <v>1.9772963660790983</v>
      </c>
    </row>
    <row r="20" spans="1:19" x14ac:dyDescent="0.25">
      <c r="C20" s="11"/>
      <c r="D20" s="11"/>
      <c r="I20" s="287"/>
      <c r="J20" s="287"/>
      <c r="K20" s="287"/>
      <c r="L20" s="23"/>
    </row>
    <row r="21" spans="1:19" x14ac:dyDescent="0.25">
      <c r="C21" s="11"/>
      <c r="D21" s="11"/>
      <c r="I21" s="23"/>
      <c r="J21" s="23"/>
      <c r="K21" s="23"/>
      <c r="L21" s="23"/>
    </row>
    <row r="22" spans="1:19" x14ac:dyDescent="0.25">
      <c r="A22" s="2" t="s">
        <v>97</v>
      </c>
      <c r="C22" s="11"/>
      <c r="D22" s="11"/>
      <c r="I22" s="23"/>
      <c r="J22" s="23"/>
      <c r="K22" s="23"/>
      <c r="L22" s="23"/>
    </row>
    <row r="23" spans="1:19" x14ac:dyDescent="0.25">
      <c r="A23" s="2"/>
      <c r="C23" s="11"/>
      <c r="D23" s="11"/>
      <c r="I23" s="23"/>
      <c r="J23" s="23"/>
      <c r="K23" s="23"/>
      <c r="L23" s="23"/>
    </row>
    <row r="24" spans="1:19" x14ac:dyDescent="0.25">
      <c r="G24" s="11"/>
      <c r="H24" s="288" t="s">
        <v>43</v>
      </c>
      <c r="I24" s="288"/>
      <c r="J24" s="289" t="s">
        <v>44</v>
      </c>
      <c r="K24" s="289"/>
      <c r="P24" s="290" t="s">
        <v>43</v>
      </c>
      <c r="Q24" s="290"/>
      <c r="R24" s="291" t="s">
        <v>44</v>
      </c>
      <c r="S24" s="291"/>
    </row>
    <row r="25" spans="1:19" x14ac:dyDescent="0.25">
      <c r="G25" s="108" t="s">
        <v>7</v>
      </c>
      <c r="H25" s="13" t="s">
        <v>98</v>
      </c>
      <c r="I25" s="7">
        <f>SUM(Q10:Q12)</f>
        <v>2.4624373768804513</v>
      </c>
      <c r="J25" s="13" t="s">
        <v>99</v>
      </c>
      <c r="K25" s="7">
        <f>SUM(S10:S12)</f>
        <v>0.33756262311954888</v>
      </c>
      <c r="L25" s="294" t="s">
        <v>100</v>
      </c>
      <c r="M25" s="295">
        <f>SUM(I25:K26)</f>
        <v>4.6000000000000005</v>
      </c>
      <c r="O25" s="98" t="s">
        <v>7</v>
      </c>
      <c r="P25" s="7" t="s">
        <v>101</v>
      </c>
      <c r="Q25" s="10">
        <f>(I27/M25)*I25</f>
        <v>0.53531247323488063</v>
      </c>
      <c r="R25" s="7" t="s">
        <v>102</v>
      </c>
      <c r="S25" s="10">
        <f>(I27/M25)*K25</f>
        <v>7.3383178939032359E-2</v>
      </c>
    </row>
    <row r="26" spans="1:19" x14ac:dyDescent="0.25">
      <c r="G26" s="109" t="s">
        <v>6</v>
      </c>
      <c r="H26" s="13" t="s">
        <v>103</v>
      </c>
      <c r="I26" s="12">
        <f>SUM(Q13:Q15)</f>
        <v>0.16026625704045058</v>
      </c>
      <c r="J26" s="13" t="s">
        <v>104</v>
      </c>
      <c r="K26" s="12">
        <f>SUM(S13:S15)</f>
        <v>1.6397337429595495</v>
      </c>
      <c r="L26" s="294"/>
      <c r="M26" s="296"/>
      <c r="O26" s="102" t="s">
        <v>6</v>
      </c>
      <c r="P26" s="110" t="s">
        <v>105</v>
      </c>
      <c r="Q26" s="26">
        <f>(I27/M25)*I26</f>
        <v>3.4840490660967512E-2</v>
      </c>
      <c r="R26" s="110" t="s">
        <v>106</v>
      </c>
      <c r="S26" s="26">
        <f>(I27/M25)*K26</f>
        <v>0.35646385716511941</v>
      </c>
    </row>
    <row r="27" spans="1:19" x14ac:dyDescent="0.25">
      <c r="G27" s="111" t="s">
        <v>107</v>
      </c>
      <c r="H27" s="13" t="s">
        <v>89</v>
      </c>
      <c r="I27" s="284">
        <f>D16</f>
        <v>1</v>
      </c>
      <c r="J27" s="284"/>
      <c r="K27" s="284"/>
      <c r="O27" s="112" t="s">
        <v>88</v>
      </c>
      <c r="P27" s="284">
        <f>SUM(Q25:Q26,S25:S26)</f>
        <v>0.99999999999999989</v>
      </c>
      <c r="Q27" s="284"/>
      <c r="R27" s="284"/>
      <c r="S27" s="284"/>
    </row>
    <row r="28" spans="1:19" x14ac:dyDescent="0.25">
      <c r="C28" s="11"/>
      <c r="D28" s="11"/>
      <c r="I28" s="23"/>
      <c r="J28" s="23"/>
      <c r="K28" s="23"/>
      <c r="L28" s="23"/>
    </row>
    <row r="29" spans="1:19" x14ac:dyDescent="0.25">
      <c r="C29" s="11"/>
      <c r="D29" s="11"/>
      <c r="I29" s="23"/>
      <c r="J29" s="23"/>
      <c r="K29" s="23"/>
      <c r="L29" s="23"/>
    </row>
    <row r="30" spans="1:19" x14ac:dyDescent="0.25">
      <c r="C30" s="11"/>
      <c r="D30" s="11"/>
      <c r="I30" s="23"/>
      <c r="J30" s="23"/>
      <c r="K30" s="23"/>
      <c r="L30" s="23"/>
    </row>
  </sheetData>
  <mergeCells count="16">
    <mergeCell ref="A1:S1"/>
    <mergeCell ref="B9:C9"/>
    <mergeCell ref="H9:I9"/>
    <mergeCell ref="J9:K9"/>
    <mergeCell ref="L25:L26"/>
    <mergeCell ref="M25:M26"/>
    <mergeCell ref="I27:K27"/>
    <mergeCell ref="P27:S27"/>
    <mergeCell ref="L9:M9"/>
    <mergeCell ref="P9:Q9"/>
    <mergeCell ref="R9:S9"/>
    <mergeCell ref="I20:K20"/>
    <mergeCell ref="H24:I24"/>
    <mergeCell ref="J24:K24"/>
    <mergeCell ref="P24:Q24"/>
    <mergeCell ref="R24:S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2D1E-96FA-4F02-A4D1-7DFED4F0D65E}">
  <dimension ref="A1:V205"/>
  <sheetViews>
    <sheetView topLeftCell="A180" zoomScale="90" zoomScaleNormal="90" workbookViewId="0">
      <selection activeCell="R201" sqref="R201:U201"/>
    </sheetView>
  </sheetViews>
  <sheetFormatPr baseColWidth="10" defaultColWidth="11.42578125" defaultRowHeight="15" x14ac:dyDescent="0.25"/>
  <cols>
    <col min="1" max="1" width="24.42578125" customWidth="1"/>
    <col min="2" max="2" width="20.42578125" customWidth="1"/>
    <col min="3" max="3" width="24.85546875" bestFit="1" customWidth="1"/>
    <col min="6" max="6" width="13.42578125" customWidth="1"/>
    <col min="8" max="8" width="24.42578125" customWidth="1"/>
    <col min="11" max="11" width="9.140625" customWidth="1"/>
    <col min="12" max="12" width="13.42578125" customWidth="1"/>
    <col min="16" max="16" width="26" customWidth="1"/>
    <col min="17" max="17" width="12" customWidth="1"/>
    <col min="20" max="20" width="10.42578125" customWidth="1"/>
    <col min="21" max="21" width="9.85546875" customWidth="1"/>
  </cols>
  <sheetData>
    <row r="1" spans="1:22" ht="37.5" customHeight="1" x14ac:dyDescent="0.25">
      <c r="A1" s="202" t="s">
        <v>108</v>
      </c>
      <c r="B1" s="297"/>
      <c r="C1" s="297"/>
      <c r="D1" s="297"/>
      <c r="E1" s="297"/>
      <c r="F1" s="297"/>
      <c r="G1" s="297"/>
    </row>
    <row r="2" spans="1:22" ht="37.5" customHeight="1" x14ac:dyDescent="0.25">
      <c r="A2" s="202" t="s">
        <v>109</v>
      </c>
      <c r="B2" s="203"/>
      <c r="C2" s="204"/>
      <c r="D2" s="204"/>
      <c r="E2" s="204"/>
      <c r="F2" s="204"/>
      <c r="G2" s="204"/>
    </row>
    <row r="3" spans="1:22" ht="21" x14ac:dyDescent="0.35">
      <c r="A3" s="298" t="s">
        <v>110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300"/>
    </row>
    <row r="4" spans="1:22" s="164" customFormat="1" ht="18.75" x14ac:dyDescent="0.3">
      <c r="A4" s="177" t="s">
        <v>32</v>
      </c>
      <c r="H4" s="178"/>
    </row>
    <row r="5" spans="1:22" s="164" customFormat="1" ht="24" x14ac:dyDescent="0.4">
      <c r="A5" s="301" t="s">
        <v>111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</row>
    <row r="6" spans="1:22" x14ac:dyDescent="0.25">
      <c r="A6" s="2" t="s">
        <v>33</v>
      </c>
    </row>
    <row r="7" spans="1:22" ht="18.75" x14ac:dyDescent="0.3">
      <c r="A7" s="29" t="s">
        <v>34</v>
      </c>
      <c r="B7" s="3"/>
      <c r="C7" s="174" t="s">
        <v>112</v>
      </c>
      <c r="H7" s="30" t="s">
        <v>35</v>
      </c>
      <c r="I7" s="30"/>
      <c r="J7" s="31"/>
      <c r="K7" s="31"/>
      <c r="L7" s="32"/>
      <c r="P7" s="3" t="s">
        <v>36</v>
      </c>
      <c r="Q7" s="3"/>
      <c r="R7" s="3"/>
    </row>
    <row r="8" spans="1:22" ht="45.75" thickBot="1" x14ac:dyDescent="0.3">
      <c r="A8" s="207" t="s">
        <v>113</v>
      </c>
      <c r="B8" s="206" t="s">
        <v>37</v>
      </c>
      <c r="C8" s="207" t="s">
        <v>114</v>
      </c>
      <c r="D8" s="208"/>
      <c r="E8" s="179" t="s">
        <v>38</v>
      </c>
      <c r="F8" s="180" t="s">
        <v>39</v>
      </c>
      <c r="I8" s="293" t="s">
        <v>40</v>
      </c>
      <c r="J8" s="293"/>
      <c r="K8" s="285" t="s">
        <v>41</v>
      </c>
      <c r="L8" s="286"/>
      <c r="M8" s="285" t="s">
        <v>42</v>
      </c>
      <c r="N8" s="286"/>
      <c r="P8" s="167" t="s">
        <v>37</v>
      </c>
      <c r="Q8" s="205" t="s">
        <v>115</v>
      </c>
      <c r="R8" s="303" t="s">
        <v>43</v>
      </c>
      <c r="S8" s="304"/>
      <c r="T8" s="303" t="s">
        <v>44</v>
      </c>
      <c r="U8" s="304"/>
      <c r="V8" s="6"/>
    </row>
    <row r="9" spans="1:22" x14ac:dyDescent="0.25">
      <c r="A9" s="181"/>
      <c r="B9" s="182"/>
      <c r="C9" s="183"/>
      <c r="D9" s="189" t="s">
        <v>46</v>
      </c>
      <c r="E9" s="184"/>
      <c r="F9" s="185">
        <f>E9*1607</f>
        <v>0</v>
      </c>
      <c r="H9" s="173">
        <f>A9</f>
        <v>0</v>
      </c>
      <c r="I9" s="165" t="s">
        <v>47</v>
      </c>
      <c r="J9" s="171"/>
      <c r="K9" s="166" t="s">
        <v>48</v>
      </c>
      <c r="L9" s="172"/>
      <c r="M9" s="166" t="s">
        <v>49</v>
      </c>
      <c r="N9" s="26">
        <f>SUM(L9+J9)</f>
        <v>0</v>
      </c>
      <c r="O9" s="11"/>
      <c r="P9" s="173">
        <f>A9</f>
        <v>0</v>
      </c>
      <c r="Q9" s="175">
        <f>B9</f>
        <v>0</v>
      </c>
      <c r="R9" s="115" t="s">
        <v>50</v>
      </c>
      <c r="S9" s="33" t="str">
        <f>IF(J9="","",(J9/N9)*E9)</f>
        <v/>
      </c>
      <c r="T9" s="115" t="s">
        <v>51</v>
      </c>
      <c r="U9" s="33" t="str">
        <f>IF(L9="","",(L9/N9)*E9)</f>
        <v/>
      </c>
    </row>
    <row r="10" spans="1:22" x14ac:dyDescent="0.25">
      <c r="A10" s="186"/>
      <c r="B10" s="187"/>
      <c r="C10" s="188"/>
      <c r="D10" s="189" t="s">
        <v>53</v>
      </c>
      <c r="E10" s="190"/>
      <c r="F10" s="191">
        <f t="shared" ref="F10:F191" si="0">E10*1607</f>
        <v>0</v>
      </c>
      <c r="H10" s="173">
        <f t="shared" ref="H10:H191" si="1">A10</f>
        <v>0</v>
      </c>
      <c r="I10" s="165" t="s">
        <v>54</v>
      </c>
      <c r="J10" s="171"/>
      <c r="K10" s="166" t="s">
        <v>55</v>
      </c>
      <c r="L10" s="172"/>
      <c r="M10" s="166" t="s">
        <v>56</v>
      </c>
      <c r="N10" s="26">
        <f t="shared" ref="N10:N191" si="2">SUM(L10+J10)</f>
        <v>0</v>
      </c>
      <c r="O10" s="11"/>
      <c r="P10" s="173">
        <f t="shared" ref="P10:Q29" si="3">A10</f>
        <v>0</v>
      </c>
      <c r="Q10" s="175">
        <f t="shared" si="3"/>
        <v>0</v>
      </c>
      <c r="R10" s="115" t="s">
        <v>57</v>
      </c>
      <c r="S10" s="33" t="str">
        <f t="shared" ref="S10:S61" si="4">IF(J10="","",(J10/N10)*E10)</f>
        <v/>
      </c>
      <c r="T10" s="115" t="s">
        <v>58</v>
      </c>
      <c r="U10" s="33" t="str">
        <f t="shared" ref="U10:U73" si="5">IF(L10="","",(L10/N10)*E10)</f>
        <v/>
      </c>
    </row>
    <row r="11" spans="1:22" x14ac:dyDescent="0.25">
      <c r="A11" s="186"/>
      <c r="B11" s="187"/>
      <c r="C11" s="188"/>
      <c r="D11" s="189" t="s">
        <v>60</v>
      </c>
      <c r="E11" s="190"/>
      <c r="F11" s="191">
        <f t="shared" si="0"/>
        <v>0</v>
      </c>
      <c r="H11" s="173">
        <f t="shared" si="1"/>
        <v>0</v>
      </c>
      <c r="I11" s="165" t="s">
        <v>61</v>
      </c>
      <c r="J11" s="171"/>
      <c r="K11" s="166" t="s">
        <v>62</v>
      </c>
      <c r="L11" s="172"/>
      <c r="M11" s="166" t="s">
        <v>63</v>
      </c>
      <c r="N11" s="26">
        <f t="shared" si="2"/>
        <v>0</v>
      </c>
      <c r="O11" s="11"/>
      <c r="P11" s="173">
        <f t="shared" si="3"/>
        <v>0</v>
      </c>
      <c r="Q11" s="175">
        <f t="shared" si="3"/>
        <v>0</v>
      </c>
      <c r="R11" s="115" t="s">
        <v>64</v>
      </c>
      <c r="S11" s="33" t="str">
        <f t="shared" si="4"/>
        <v/>
      </c>
      <c r="T11" s="115" t="s">
        <v>65</v>
      </c>
      <c r="U11" s="33" t="str">
        <f t="shared" si="5"/>
        <v/>
      </c>
    </row>
    <row r="12" spans="1:22" x14ac:dyDescent="0.25">
      <c r="A12" s="186"/>
      <c r="B12" s="187"/>
      <c r="C12" s="188"/>
      <c r="D12" s="189" t="s">
        <v>67</v>
      </c>
      <c r="E12" s="190"/>
      <c r="F12" s="191">
        <f t="shared" si="0"/>
        <v>0</v>
      </c>
      <c r="H12" s="173">
        <f t="shared" si="1"/>
        <v>0</v>
      </c>
      <c r="I12" s="165" t="s">
        <v>68</v>
      </c>
      <c r="J12" s="171"/>
      <c r="K12" s="166" t="s">
        <v>69</v>
      </c>
      <c r="L12" s="172"/>
      <c r="M12" s="166" t="s">
        <v>70</v>
      </c>
      <c r="N12" s="26">
        <f t="shared" si="2"/>
        <v>0</v>
      </c>
      <c r="O12" s="11"/>
      <c r="P12" s="173">
        <f t="shared" si="3"/>
        <v>0</v>
      </c>
      <c r="Q12" s="175">
        <f t="shared" si="3"/>
        <v>0</v>
      </c>
      <c r="R12" s="115" t="s">
        <v>116</v>
      </c>
      <c r="S12" s="33" t="str">
        <f t="shared" si="4"/>
        <v/>
      </c>
      <c r="T12" s="115" t="s">
        <v>117</v>
      </c>
      <c r="U12" s="33" t="str">
        <f t="shared" si="5"/>
        <v/>
      </c>
    </row>
    <row r="13" spans="1:22" x14ac:dyDescent="0.25">
      <c r="A13" s="186"/>
      <c r="B13" s="187"/>
      <c r="C13" s="192"/>
      <c r="D13" s="189" t="s">
        <v>74</v>
      </c>
      <c r="E13" s="190"/>
      <c r="F13" s="191">
        <f t="shared" si="0"/>
        <v>0</v>
      </c>
      <c r="H13" s="173">
        <f t="shared" si="1"/>
        <v>0</v>
      </c>
      <c r="I13" s="165" t="s">
        <v>75</v>
      </c>
      <c r="J13" s="171"/>
      <c r="K13" s="166" t="s">
        <v>76</v>
      </c>
      <c r="L13" s="172"/>
      <c r="M13" s="166" t="s">
        <v>77</v>
      </c>
      <c r="N13" s="26">
        <f t="shared" si="2"/>
        <v>0</v>
      </c>
      <c r="O13" s="11"/>
      <c r="P13" s="173">
        <f t="shared" si="3"/>
        <v>0</v>
      </c>
      <c r="Q13" s="175">
        <f t="shared" si="3"/>
        <v>0</v>
      </c>
      <c r="R13" s="115" t="s">
        <v>78</v>
      </c>
      <c r="S13" s="33" t="str">
        <f t="shared" si="4"/>
        <v/>
      </c>
      <c r="T13" s="115" t="s">
        <v>79</v>
      </c>
      <c r="U13" s="33" t="str">
        <f t="shared" si="5"/>
        <v/>
      </c>
    </row>
    <row r="14" spans="1:22" x14ac:dyDescent="0.25">
      <c r="A14" s="186"/>
      <c r="B14" s="187"/>
      <c r="C14" s="188"/>
      <c r="D14" s="189" t="s">
        <v>81</v>
      </c>
      <c r="E14" s="190"/>
      <c r="F14" s="191">
        <f t="shared" si="0"/>
        <v>0</v>
      </c>
      <c r="H14" s="173">
        <f t="shared" si="1"/>
        <v>0</v>
      </c>
      <c r="I14" s="165" t="s">
        <v>82</v>
      </c>
      <c r="J14" s="171"/>
      <c r="K14" s="166" t="s">
        <v>83</v>
      </c>
      <c r="L14" s="172"/>
      <c r="M14" s="166" t="s">
        <v>84</v>
      </c>
      <c r="N14" s="26">
        <f t="shared" si="2"/>
        <v>0</v>
      </c>
      <c r="O14" s="11"/>
      <c r="P14" s="173">
        <f t="shared" si="3"/>
        <v>0</v>
      </c>
      <c r="Q14" s="175">
        <f t="shared" si="3"/>
        <v>0</v>
      </c>
      <c r="R14" s="115" t="s">
        <v>85</v>
      </c>
      <c r="S14" s="33" t="str">
        <f t="shared" si="4"/>
        <v/>
      </c>
      <c r="T14" s="115" t="s">
        <v>86</v>
      </c>
      <c r="U14" s="33" t="str">
        <f t="shared" si="5"/>
        <v/>
      </c>
    </row>
    <row r="15" spans="1:22" x14ac:dyDescent="0.25">
      <c r="A15" s="186"/>
      <c r="B15" s="187"/>
      <c r="C15" s="188"/>
      <c r="D15" s="189" t="s">
        <v>89</v>
      </c>
      <c r="E15" s="190"/>
      <c r="F15" s="191">
        <f t="shared" si="0"/>
        <v>0</v>
      </c>
      <c r="H15" s="173">
        <f t="shared" si="1"/>
        <v>0</v>
      </c>
      <c r="I15" s="165" t="s">
        <v>90</v>
      </c>
      <c r="J15" s="171"/>
      <c r="K15" s="166" t="s">
        <v>91</v>
      </c>
      <c r="L15" s="172"/>
      <c r="M15" s="166" t="s">
        <v>92</v>
      </c>
      <c r="N15" s="26">
        <f t="shared" si="2"/>
        <v>0</v>
      </c>
      <c r="O15" s="11"/>
      <c r="P15" s="173">
        <f t="shared" si="3"/>
        <v>0</v>
      </c>
      <c r="Q15" s="175">
        <f t="shared" si="3"/>
        <v>0</v>
      </c>
      <c r="R15" s="115" t="s">
        <v>118</v>
      </c>
      <c r="S15" s="33" t="str">
        <f t="shared" si="4"/>
        <v/>
      </c>
      <c r="T15" s="115" t="s">
        <v>119</v>
      </c>
      <c r="U15" s="33" t="str">
        <f t="shared" si="5"/>
        <v/>
      </c>
    </row>
    <row r="16" spans="1:22" x14ac:dyDescent="0.25">
      <c r="A16" s="186"/>
      <c r="B16" s="187"/>
      <c r="C16" s="188"/>
      <c r="D16" s="189" t="s">
        <v>93</v>
      </c>
      <c r="E16" s="190"/>
      <c r="F16" s="191">
        <f t="shared" si="0"/>
        <v>0</v>
      </c>
      <c r="H16" s="173">
        <f t="shared" si="1"/>
        <v>0</v>
      </c>
      <c r="I16" s="165" t="s">
        <v>94</v>
      </c>
      <c r="J16" s="171"/>
      <c r="K16" s="166" t="s">
        <v>95</v>
      </c>
      <c r="L16" s="172"/>
      <c r="M16" s="166" t="s">
        <v>96</v>
      </c>
      <c r="N16" s="26">
        <f t="shared" si="2"/>
        <v>0</v>
      </c>
      <c r="O16" s="11"/>
      <c r="P16" s="173">
        <f t="shared" si="3"/>
        <v>0</v>
      </c>
      <c r="Q16" s="175">
        <f t="shared" si="3"/>
        <v>0</v>
      </c>
      <c r="R16" s="115" t="s">
        <v>120</v>
      </c>
      <c r="S16" s="33" t="str">
        <f t="shared" si="4"/>
        <v/>
      </c>
      <c r="T16" s="115" t="s">
        <v>121</v>
      </c>
      <c r="U16" s="33" t="str">
        <f t="shared" si="5"/>
        <v/>
      </c>
    </row>
    <row r="17" spans="1:21" x14ac:dyDescent="0.25">
      <c r="A17" s="186"/>
      <c r="B17" s="187"/>
      <c r="C17" s="188"/>
      <c r="D17" s="189" t="s">
        <v>98</v>
      </c>
      <c r="E17" s="190"/>
      <c r="F17" s="191">
        <f t="shared" si="0"/>
        <v>0</v>
      </c>
      <c r="H17" s="173">
        <f t="shared" si="1"/>
        <v>0</v>
      </c>
      <c r="I17" s="165" t="s">
        <v>122</v>
      </c>
      <c r="J17" s="171"/>
      <c r="K17" s="166" t="s">
        <v>123</v>
      </c>
      <c r="L17" s="172"/>
      <c r="M17" s="166" t="s">
        <v>124</v>
      </c>
      <c r="N17" s="26">
        <f t="shared" si="2"/>
        <v>0</v>
      </c>
      <c r="O17" s="11"/>
      <c r="P17" s="173">
        <f t="shared" si="3"/>
        <v>0</v>
      </c>
      <c r="Q17" s="175">
        <f t="shared" si="3"/>
        <v>0</v>
      </c>
      <c r="R17" s="115" t="s">
        <v>125</v>
      </c>
      <c r="S17" s="33" t="str">
        <f t="shared" si="4"/>
        <v/>
      </c>
      <c r="T17" s="115" t="s">
        <v>126</v>
      </c>
      <c r="U17" s="33" t="str">
        <f t="shared" si="5"/>
        <v/>
      </c>
    </row>
    <row r="18" spans="1:21" x14ac:dyDescent="0.25">
      <c r="A18" s="186"/>
      <c r="B18" s="187"/>
      <c r="C18" s="188"/>
      <c r="D18" s="189" t="s">
        <v>103</v>
      </c>
      <c r="E18" s="190"/>
      <c r="F18" s="191">
        <f t="shared" si="0"/>
        <v>0</v>
      </c>
      <c r="H18" s="173">
        <f t="shared" si="1"/>
        <v>0</v>
      </c>
      <c r="I18" s="165" t="s">
        <v>127</v>
      </c>
      <c r="J18" s="171"/>
      <c r="K18" s="166" t="s">
        <v>128</v>
      </c>
      <c r="L18" s="172"/>
      <c r="M18" s="166" t="s">
        <v>129</v>
      </c>
      <c r="N18" s="26">
        <f t="shared" si="2"/>
        <v>0</v>
      </c>
      <c r="O18" s="11"/>
      <c r="P18" s="173">
        <f t="shared" si="3"/>
        <v>0</v>
      </c>
      <c r="Q18" s="175">
        <f t="shared" si="3"/>
        <v>0</v>
      </c>
      <c r="R18" s="115" t="s">
        <v>130</v>
      </c>
      <c r="S18" s="33" t="str">
        <f t="shared" si="4"/>
        <v/>
      </c>
      <c r="T18" s="115" t="s">
        <v>131</v>
      </c>
      <c r="U18" s="33" t="str">
        <f t="shared" si="5"/>
        <v/>
      </c>
    </row>
    <row r="19" spans="1:21" x14ac:dyDescent="0.25">
      <c r="A19" s="186"/>
      <c r="B19" s="187"/>
      <c r="C19" s="188"/>
      <c r="D19" s="189" t="s">
        <v>99</v>
      </c>
      <c r="E19" s="190"/>
      <c r="F19" s="191">
        <f t="shared" si="0"/>
        <v>0</v>
      </c>
      <c r="H19" s="173">
        <f t="shared" si="1"/>
        <v>0</v>
      </c>
      <c r="I19" s="165" t="s">
        <v>132</v>
      </c>
      <c r="J19" s="171"/>
      <c r="K19" s="166" t="s">
        <v>133</v>
      </c>
      <c r="L19" s="172"/>
      <c r="M19" s="166" t="s">
        <v>134</v>
      </c>
      <c r="N19" s="26">
        <f t="shared" si="2"/>
        <v>0</v>
      </c>
      <c r="O19" s="11"/>
      <c r="P19" s="173">
        <f t="shared" si="3"/>
        <v>0</v>
      </c>
      <c r="Q19" s="175">
        <f t="shared" si="3"/>
        <v>0</v>
      </c>
      <c r="R19" s="115" t="s">
        <v>135</v>
      </c>
      <c r="S19" s="33" t="str">
        <f t="shared" si="4"/>
        <v/>
      </c>
      <c r="T19" s="115" t="s">
        <v>136</v>
      </c>
      <c r="U19" s="33" t="str">
        <f t="shared" si="5"/>
        <v/>
      </c>
    </row>
    <row r="20" spans="1:21" x14ac:dyDescent="0.25">
      <c r="A20" s="186"/>
      <c r="B20" s="187"/>
      <c r="C20" s="188"/>
      <c r="D20" s="189" t="s">
        <v>104</v>
      </c>
      <c r="E20" s="190"/>
      <c r="F20" s="191">
        <f t="shared" si="0"/>
        <v>0</v>
      </c>
      <c r="H20" s="173">
        <f t="shared" si="1"/>
        <v>0</v>
      </c>
      <c r="I20" s="165" t="s">
        <v>137</v>
      </c>
      <c r="J20" s="171"/>
      <c r="K20" s="166" t="s">
        <v>138</v>
      </c>
      <c r="L20" s="172"/>
      <c r="M20" s="166" t="s">
        <v>139</v>
      </c>
      <c r="N20" s="26">
        <f t="shared" si="2"/>
        <v>0</v>
      </c>
      <c r="O20" s="11"/>
      <c r="P20" s="173">
        <f t="shared" si="3"/>
        <v>0</v>
      </c>
      <c r="Q20" s="175">
        <f t="shared" si="3"/>
        <v>0</v>
      </c>
      <c r="R20" s="115" t="s">
        <v>140</v>
      </c>
      <c r="S20" s="33" t="str">
        <f t="shared" si="4"/>
        <v/>
      </c>
      <c r="T20" s="115" t="s">
        <v>141</v>
      </c>
      <c r="U20" s="33" t="str">
        <f t="shared" si="5"/>
        <v/>
      </c>
    </row>
    <row r="21" spans="1:21" x14ac:dyDescent="0.25">
      <c r="A21" s="186"/>
      <c r="B21" s="187"/>
      <c r="C21" s="188"/>
      <c r="D21" s="189" t="s">
        <v>100</v>
      </c>
      <c r="E21" s="190"/>
      <c r="F21" s="191">
        <f t="shared" si="0"/>
        <v>0</v>
      </c>
      <c r="H21" s="173">
        <f t="shared" si="1"/>
        <v>0</v>
      </c>
      <c r="I21" s="165" t="s">
        <v>142</v>
      </c>
      <c r="J21" s="171"/>
      <c r="K21" s="166" t="s">
        <v>143</v>
      </c>
      <c r="L21" s="172"/>
      <c r="M21" s="166" t="s">
        <v>144</v>
      </c>
      <c r="N21" s="26">
        <f t="shared" si="2"/>
        <v>0</v>
      </c>
      <c r="O21" s="11"/>
      <c r="P21" s="173">
        <f t="shared" si="3"/>
        <v>0</v>
      </c>
      <c r="Q21" s="175">
        <f t="shared" si="3"/>
        <v>0</v>
      </c>
      <c r="R21" s="115" t="s">
        <v>145</v>
      </c>
      <c r="S21" s="33" t="str">
        <f t="shared" si="4"/>
        <v/>
      </c>
      <c r="T21" s="115" t="s">
        <v>146</v>
      </c>
      <c r="U21" s="33" t="str">
        <f t="shared" si="5"/>
        <v/>
      </c>
    </row>
    <row r="22" spans="1:21" x14ac:dyDescent="0.25">
      <c r="A22" s="186"/>
      <c r="B22" s="187"/>
      <c r="C22" s="188"/>
      <c r="D22" s="189" t="s">
        <v>147</v>
      </c>
      <c r="E22" s="190"/>
      <c r="F22" s="191">
        <f t="shared" si="0"/>
        <v>0</v>
      </c>
      <c r="H22" s="173">
        <f t="shared" si="1"/>
        <v>0</v>
      </c>
      <c r="I22" s="165" t="s">
        <v>148</v>
      </c>
      <c r="J22" s="171"/>
      <c r="K22" s="166" t="s">
        <v>149</v>
      </c>
      <c r="L22" s="172"/>
      <c r="M22" s="166" t="s">
        <v>150</v>
      </c>
      <c r="N22" s="26">
        <f t="shared" si="2"/>
        <v>0</v>
      </c>
      <c r="O22" s="11"/>
      <c r="P22" s="173">
        <f t="shared" si="3"/>
        <v>0</v>
      </c>
      <c r="Q22" s="175">
        <f t="shared" si="3"/>
        <v>0</v>
      </c>
      <c r="R22" s="115" t="s">
        <v>151</v>
      </c>
      <c r="S22" s="33" t="str">
        <f t="shared" si="4"/>
        <v/>
      </c>
      <c r="T22" s="115" t="s">
        <v>152</v>
      </c>
      <c r="U22" s="33" t="str">
        <f t="shared" si="5"/>
        <v/>
      </c>
    </row>
    <row r="23" spans="1:21" x14ac:dyDescent="0.25">
      <c r="A23" s="186"/>
      <c r="B23" s="187"/>
      <c r="C23" s="188"/>
      <c r="D23" s="189" t="s">
        <v>153</v>
      </c>
      <c r="E23" s="190"/>
      <c r="F23" s="191">
        <f t="shared" si="0"/>
        <v>0</v>
      </c>
      <c r="H23" s="173">
        <f t="shared" si="1"/>
        <v>0</v>
      </c>
      <c r="I23" s="165" t="s">
        <v>154</v>
      </c>
      <c r="J23" s="171"/>
      <c r="K23" s="166" t="s">
        <v>155</v>
      </c>
      <c r="L23" s="172"/>
      <c r="M23" s="166" t="s">
        <v>156</v>
      </c>
      <c r="N23" s="26">
        <f t="shared" si="2"/>
        <v>0</v>
      </c>
      <c r="O23" s="11"/>
      <c r="P23" s="173">
        <f t="shared" si="3"/>
        <v>0</v>
      </c>
      <c r="Q23" s="175">
        <f t="shared" si="3"/>
        <v>0</v>
      </c>
      <c r="R23" s="115" t="s">
        <v>157</v>
      </c>
      <c r="S23" s="33" t="str">
        <f t="shared" si="4"/>
        <v/>
      </c>
      <c r="T23" s="115" t="s">
        <v>158</v>
      </c>
      <c r="U23" s="33" t="str">
        <f t="shared" si="5"/>
        <v/>
      </c>
    </row>
    <row r="24" spans="1:21" x14ac:dyDescent="0.25">
      <c r="A24" s="186"/>
      <c r="B24" s="187"/>
      <c r="C24" s="192"/>
      <c r="D24" s="189" t="s">
        <v>159</v>
      </c>
      <c r="E24" s="190"/>
      <c r="F24" s="191">
        <f t="shared" si="0"/>
        <v>0</v>
      </c>
      <c r="H24" s="173">
        <f t="shared" si="1"/>
        <v>0</v>
      </c>
      <c r="I24" s="165" t="s">
        <v>160</v>
      </c>
      <c r="J24" s="171"/>
      <c r="K24" s="166" t="s">
        <v>161</v>
      </c>
      <c r="L24" s="172"/>
      <c r="M24" s="166" t="s">
        <v>162</v>
      </c>
      <c r="N24" s="26">
        <f t="shared" si="2"/>
        <v>0</v>
      </c>
      <c r="O24" s="11"/>
      <c r="P24" s="173">
        <f t="shared" si="3"/>
        <v>0</v>
      </c>
      <c r="Q24" s="175">
        <f t="shared" si="3"/>
        <v>0</v>
      </c>
      <c r="R24" s="115" t="s">
        <v>163</v>
      </c>
      <c r="S24" s="33" t="str">
        <f t="shared" si="4"/>
        <v/>
      </c>
      <c r="T24" s="115" t="s">
        <v>164</v>
      </c>
      <c r="U24" s="33" t="str">
        <f t="shared" si="5"/>
        <v/>
      </c>
    </row>
    <row r="25" spans="1:21" x14ac:dyDescent="0.25">
      <c r="A25" s="186"/>
      <c r="B25" s="187"/>
      <c r="C25" s="188"/>
      <c r="D25" s="189" t="s">
        <v>165</v>
      </c>
      <c r="E25" s="190"/>
      <c r="F25" s="191">
        <f t="shared" si="0"/>
        <v>0</v>
      </c>
      <c r="H25" s="173">
        <f t="shared" si="1"/>
        <v>0</v>
      </c>
      <c r="I25" s="165" t="s">
        <v>166</v>
      </c>
      <c r="J25" s="171"/>
      <c r="K25" s="166" t="s">
        <v>167</v>
      </c>
      <c r="L25" s="172"/>
      <c r="M25" s="166" t="s">
        <v>168</v>
      </c>
      <c r="N25" s="26">
        <f t="shared" si="2"/>
        <v>0</v>
      </c>
      <c r="O25" s="11"/>
      <c r="P25" s="173">
        <f t="shared" si="3"/>
        <v>0</v>
      </c>
      <c r="Q25" s="175">
        <f t="shared" si="3"/>
        <v>0</v>
      </c>
      <c r="R25" s="115" t="s">
        <v>169</v>
      </c>
      <c r="S25" s="33" t="str">
        <f t="shared" si="4"/>
        <v/>
      </c>
      <c r="T25" s="115" t="s">
        <v>170</v>
      </c>
      <c r="U25" s="33" t="str">
        <f t="shared" si="5"/>
        <v/>
      </c>
    </row>
    <row r="26" spans="1:21" x14ac:dyDescent="0.25">
      <c r="A26" s="186"/>
      <c r="B26" s="187"/>
      <c r="C26" s="188"/>
      <c r="D26" s="189" t="s">
        <v>171</v>
      </c>
      <c r="E26" s="190"/>
      <c r="F26" s="191">
        <f t="shared" si="0"/>
        <v>0</v>
      </c>
      <c r="H26" s="173">
        <f t="shared" si="1"/>
        <v>0</v>
      </c>
      <c r="I26" s="165" t="s">
        <v>172</v>
      </c>
      <c r="J26" s="171"/>
      <c r="K26" s="166" t="s">
        <v>173</v>
      </c>
      <c r="L26" s="172"/>
      <c r="M26" s="166" t="s">
        <v>174</v>
      </c>
      <c r="N26" s="26">
        <f t="shared" si="2"/>
        <v>0</v>
      </c>
      <c r="O26" s="11"/>
      <c r="P26" s="173">
        <f t="shared" si="3"/>
        <v>0</v>
      </c>
      <c r="Q26" s="175">
        <f t="shared" si="3"/>
        <v>0</v>
      </c>
      <c r="R26" s="115" t="s">
        <v>175</v>
      </c>
      <c r="S26" s="33" t="str">
        <f t="shared" si="4"/>
        <v/>
      </c>
      <c r="T26" s="115" t="s">
        <v>176</v>
      </c>
      <c r="U26" s="33" t="str">
        <f t="shared" si="5"/>
        <v/>
      </c>
    </row>
    <row r="27" spans="1:21" x14ac:dyDescent="0.25">
      <c r="A27" s="186"/>
      <c r="B27" s="187"/>
      <c r="C27" s="192"/>
      <c r="D27" s="189" t="s">
        <v>177</v>
      </c>
      <c r="E27" s="190"/>
      <c r="F27" s="191">
        <f t="shared" si="0"/>
        <v>0</v>
      </c>
      <c r="H27" s="173">
        <f t="shared" si="1"/>
        <v>0</v>
      </c>
      <c r="I27" s="165" t="s">
        <v>178</v>
      </c>
      <c r="J27" s="171"/>
      <c r="K27" s="166" t="s">
        <v>179</v>
      </c>
      <c r="L27" s="172"/>
      <c r="M27" s="166" t="s">
        <v>180</v>
      </c>
      <c r="N27" s="26">
        <f t="shared" si="2"/>
        <v>0</v>
      </c>
      <c r="O27" s="11"/>
      <c r="P27" s="173">
        <f t="shared" si="3"/>
        <v>0</v>
      </c>
      <c r="Q27" s="175">
        <f>B27</f>
        <v>0</v>
      </c>
      <c r="R27" s="115" t="s">
        <v>181</v>
      </c>
      <c r="S27" s="33" t="str">
        <f t="shared" si="4"/>
        <v/>
      </c>
      <c r="T27" s="115" t="s">
        <v>182</v>
      </c>
      <c r="U27" s="33" t="str">
        <f t="shared" si="5"/>
        <v/>
      </c>
    </row>
    <row r="28" spans="1:21" x14ac:dyDescent="0.25">
      <c r="A28" s="186"/>
      <c r="B28" s="187"/>
      <c r="C28" s="188"/>
      <c r="D28" s="189" t="s">
        <v>183</v>
      </c>
      <c r="E28" s="190"/>
      <c r="F28" s="191">
        <f t="shared" si="0"/>
        <v>0</v>
      </c>
      <c r="H28" s="173">
        <f t="shared" si="1"/>
        <v>0</v>
      </c>
      <c r="I28" s="165" t="s">
        <v>184</v>
      </c>
      <c r="J28" s="171"/>
      <c r="K28" s="166" t="s">
        <v>185</v>
      </c>
      <c r="L28" s="172"/>
      <c r="M28" s="166" t="s">
        <v>186</v>
      </c>
      <c r="N28" s="26">
        <f t="shared" si="2"/>
        <v>0</v>
      </c>
      <c r="O28" s="11"/>
      <c r="P28" s="173">
        <f t="shared" si="3"/>
        <v>0</v>
      </c>
      <c r="Q28" s="175">
        <f t="shared" si="3"/>
        <v>0</v>
      </c>
      <c r="R28" s="115" t="s">
        <v>187</v>
      </c>
      <c r="S28" s="33" t="str">
        <f t="shared" si="4"/>
        <v/>
      </c>
      <c r="T28" s="115" t="s">
        <v>188</v>
      </c>
      <c r="U28" s="33" t="str">
        <f t="shared" si="5"/>
        <v/>
      </c>
    </row>
    <row r="29" spans="1:21" x14ac:dyDescent="0.25">
      <c r="A29" s="186"/>
      <c r="B29" s="187"/>
      <c r="C29" s="188"/>
      <c r="D29" s="189" t="s">
        <v>189</v>
      </c>
      <c r="E29" s="190"/>
      <c r="F29" s="191">
        <f t="shared" si="0"/>
        <v>0</v>
      </c>
      <c r="H29" s="173">
        <f t="shared" si="1"/>
        <v>0</v>
      </c>
      <c r="I29" s="165" t="s">
        <v>190</v>
      </c>
      <c r="J29" s="171"/>
      <c r="K29" s="166" t="s">
        <v>191</v>
      </c>
      <c r="L29" s="172"/>
      <c r="M29" s="166" t="s">
        <v>192</v>
      </c>
      <c r="N29" s="26">
        <f t="shared" si="2"/>
        <v>0</v>
      </c>
      <c r="O29" s="11"/>
      <c r="P29" s="173">
        <f t="shared" si="3"/>
        <v>0</v>
      </c>
      <c r="Q29" s="175">
        <f t="shared" si="3"/>
        <v>0</v>
      </c>
      <c r="R29" s="115" t="s">
        <v>193</v>
      </c>
      <c r="S29" s="33" t="str">
        <f t="shared" si="4"/>
        <v/>
      </c>
      <c r="T29" s="115" t="s">
        <v>194</v>
      </c>
      <c r="U29" s="33" t="str">
        <f t="shared" si="5"/>
        <v/>
      </c>
    </row>
    <row r="30" spans="1:21" x14ac:dyDescent="0.25">
      <c r="A30" s="186"/>
      <c r="B30" s="187"/>
      <c r="C30" s="188"/>
      <c r="D30" s="189" t="s">
        <v>195</v>
      </c>
      <c r="E30" s="190"/>
      <c r="F30" s="191">
        <f t="shared" si="0"/>
        <v>0</v>
      </c>
      <c r="H30" s="173">
        <f t="shared" si="1"/>
        <v>0</v>
      </c>
      <c r="I30" s="165" t="s">
        <v>196</v>
      </c>
      <c r="J30" s="171"/>
      <c r="K30" s="166" t="s">
        <v>197</v>
      </c>
      <c r="L30" s="172"/>
      <c r="M30" s="166" t="s">
        <v>198</v>
      </c>
      <c r="N30" s="26">
        <f t="shared" si="2"/>
        <v>0</v>
      </c>
      <c r="O30" s="11"/>
      <c r="P30" s="173">
        <f t="shared" ref="P30:Q180" si="6">A30</f>
        <v>0</v>
      </c>
      <c r="Q30" s="175">
        <f t="shared" si="6"/>
        <v>0</v>
      </c>
      <c r="R30" s="115" t="s">
        <v>199</v>
      </c>
      <c r="S30" s="33" t="str">
        <f t="shared" si="4"/>
        <v/>
      </c>
      <c r="T30" s="115" t="s">
        <v>200</v>
      </c>
      <c r="U30" s="33" t="str">
        <f t="shared" si="5"/>
        <v/>
      </c>
    </row>
    <row r="31" spans="1:21" x14ac:dyDescent="0.25">
      <c r="A31" s="186"/>
      <c r="B31" s="187"/>
      <c r="C31" s="188"/>
      <c r="D31" s="189" t="s">
        <v>201</v>
      </c>
      <c r="E31" s="190"/>
      <c r="F31" s="191">
        <f t="shared" si="0"/>
        <v>0</v>
      </c>
      <c r="H31" s="173">
        <f t="shared" si="1"/>
        <v>0</v>
      </c>
      <c r="I31" s="165" t="s">
        <v>202</v>
      </c>
      <c r="J31" s="171"/>
      <c r="K31" s="166" t="s">
        <v>203</v>
      </c>
      <c r="L31" s="172"/>
      <c r="M31" s="166" t="s">
        <v>204</v>
      </c>
      <c r="N31" s="26">
        <f t="shared" si="2"/>
        <v>0</v>
      </c>
      <c r="O31" s="11"/>
      <c r="P31" s="173">
        <f t="shared" si="6"/>
        <v>0</v>
      </c>
      <c r="Q31" s="175">
        <f t="shared" si="6"/>
        <v>0</v>
      </c>
      <c r="R31" s="115" t="s">
        <v>205</v>
      </c>
      <c r="S31" s="33" t="str">
        <f t="shared" si="4"/>
        <v/>
      </c>
      <c r="T31" s="115" t="s">
        <v>206</v>
      </c>
      <c r="U31" s="33" t="str">
        <f t="shared" si="5"/>
        <v/>
      </c>
    </row>
    <row r="32" spans="1:21" x14ac:dyDescent="0.25">
      <c r="A32" s="186"/>
      <c r="B32" s="187"/>
      <c r="C32" s="188"/>
      <c r="D32" s="189" t="s">
        <v>207</v>
      </c>
      <c r="E32" s="190"/>
      <c r="F32" s="191">
        <f t="shared" si="0"/>
        <v>0</v>
      </c>
      <c r="H32" s="173">
        <f t="shared" si="1"/>
        <v>0</v>
      </c>
      <c r="I32" s="165" t="s">
        <v>208</v>
      </c>
      <c r="J32" s="171"/>
      <c r="K32" s="166" t="s">
        <v>209</v>
      </c>
      <c r="L32" s="172"/>
      <c r="M32" s="166" t="s">
        <v>210</v>
      </c>
      <c r="N32" s="26">
        <f t="shared" si="2"/>
        <v>0</v>
      </c>
      <c r="O32" s="11"/>
      <c r="P32" s="173">
        <f t="shared" si="6"/>
        <v>0</v>
      </c>
      <c r="Q32" s="175">
        <f t="shared" si="6"/>
        <v>0</v>
      </c>
      <c r="R32" s="115" t="s">
        <v>211</v>
      </c>
      <c r="S32" s="33" t="str">
        <f t="shared" si="4"/>
        <v/>
      </c>
      <c r="T32" s="115" t="s">
        <v>212</v>
      </c>
      <c r="U32" s="33" t="str">
        <f t="shared" si="5"/>
        <v/>
      </c>
    </row>
    <row r="33" spans="1:21" x14ac:dyDescent="0.25">
      <c r="A33" s="186"/>
      <c r="B33" s="187"/>
      <c r="C33" s="188"/>
      <c r="D33" s="189" t="s">
        <v>213</v>
      </c>
      <c r="E33" s="190"/>
      <c r="F33" s="191">
        <f t="shared" si="0"/>
        <v>0</v>
      </c>
      <c r="H33" s="173">
        <f t="shared" si="1"/>
        <v>0</v>
      </c>
      <c r="I33" s="165" t="s">
        <v>214</v>
      </c>
      <c r="J33" s="171"/>
      <c r="K33" s="166" t="s">
        <v>215</v>
      </c>
      <c r="L33" s="172"/>
      <c r="M33" s="166" t="s">
        <v>216</v>
      </c>
      <c r="N33" s="26">
        <f t="shared" si="2"/>
        <v>0</v>
      </c>
      <c r="O33" s="11"/>
      <c r="P33" s="173">
        <f t="shared" si="6"/>
        <v>0</v>
      </c>
      <c r="Q33" s="175">
        <f t="shared" si="6"/>
        <v>0</v>
      </c>
      <c r="R33" s="115" t="s">
        <v>217</v>
      </c>
      <c r="S33" s="33" t="str">
        <f t="shared" si="4"/>
        <v/>
      </c>
      <c r="T33" s="115" t="s">
        <v>218</v>
      </c>
      <c r="U33" s="33" t="str">
        <f t="shared" si="5"/>
        <v/>
      </c>
    </row>
    <row r="34" spans="1:21" x14ac:dyDescent="0.25">
      <c r="A34" s="186"/>
      <c r="B34" s="187"/>
      <c r="C34" s="188"/>
      <c r="D34" s="189" t="s">
        <v>219</v>
      </c>
      <c r="E34" s="190"/>
      <c r="F34" s="191">
        <f t="shared" si="0"/>
        <v>0</v>
      </c>
      <c r="H34" s="173">
        <f t="shared" si="1"/>
        <v>0</v>
      </c>
      <c r="I34" s="165" t="s">
        <v>220</v>
      </c>
      <c r="J34" s="171"/>
      <c r="K34" s="166" t="s">
        <v>221</v>
      </c>
      <c r="L34" s="172"/>
      <c r="M34" s="166" t="s">
        <v>222</v>
      </c>
      <c r="N34" s="26">
        <f t="shared" si="2"/>
        <v>0</v>
      </c>
      <c r="O34" s="11"/>
      <c r="P34" s="173">
        <f t="shared" si="6"/>
        <v>0</v>
      </c>
      <c r="Q34" s="175">
        <f t="shared" si="6"/>
        <v>0</v>
      </c>
      <c r="R34" s="115" t="s">
        <v>223</v>
      </c>
      <c r="S34" s="33" t="str">
        <f t="shared" si="4"/>
        <v/>
      </c>
      <c r="T34" s="115" t="s">
        <v>224</v>
      </c>
      <c r="U34" s="33" t="str">
        <f t="shared" si="5"/>
        <v/>
      </c>
    </row>
    <row r="35" spans="1:21" x14ac:dyDescent="0.25">
      <c r="A35" s="186"/>
      <c r="B35" s="187"/>
      <c r="C35" s="188"/>
      <c r="D35" s="189" t="s">
        <v>46</v>
      </c>
      <c r="E35" s="190"/>
      <c r="F35" s="191">
        <f t="shared" si="0"/>
        <v>0</v>
      </c>
      <c r="H35" s="173">
        <f t="shared" si="1"/>
        <v>0</v>
      </c>
      <c r="I35" s="165" t="s">
        <v>47</v>
      </c>
      <c r="J35" s="171"/>
      <c r="K35" s="166" t="s">
        <v>48</v>
      </c>
      <c r="L35" s="172"/>
      <c r="M35" s="166" t="s">
        <v>49</v>
      </c>
      <c r="N35" s="26">
        <f t="shared" si="2"/>
        <v>0</v>
      </c>
      <c r="O35" s="11"/>
      <c r="P35" s="173">
        <f t="shared" si="6"/>
        <v>0</v>
      </c>
      <c r="Q35" s="175">
        <f t="shared" si="6"/>
        <v>0</v>
      </c>
      <c r="R35" s="115" t="s">
        <v>50</v>
      </c>
      <c r="S35" s="33" t="str">
        <f t="shared" si="4"/>
        <v/>
      </c>
      <c r="T35" s="115" t="s">
        <v>51</v>
      </c>
      <c r="U35" s="33" t="str">
        <f t="shared" si="5"/>
        <v/>
      </c>
    </row>
    <row r="36" spans="1:21" x14ac:dyDescent="0.25">
      <c r="A36" s="186"/>
      <c r="B36" s="187"/>
      <c r="C36" s="188"/>
      <c r="D36" s="189" t="s">
        <v>53</v>
      </c>
      <c r="E36" s="190"/>
      <c r="F36" s="191">
        <f t="shared" si="0"/>
        <v>0</v>
      </c>
      <c r="H36" s="173">
        <f t="shared" si="1"/>
        <v>0</v>
      </c>
      <c r="I36" s="165" t="s">
        <v>54</v>
      </c>
      <c r="J36" s="171"/>
      <c r="K36" s="166" t="s">
        <v>55</v>
      </c>
      <c r="L36" s="172"/>
      <c r="M36" s="166" t="s">
        <v>56</v>
      </c>
      <c r="N36" s="26">
        <f t="shared" si="2"/>
        <v>0</v>
      </c>
      <c r="O36" s="11"/>
      <c r="P36" s="173">
        <f t="shared" si="6"/>
        <v>0</v>
      </c>
      <c r="Q36" s="175">
        <f t="shared" si="6"/>
        <v>0</v>
      </c>
      <c r="R36" s="115" t="s">
        <v>57</v>
      </c>
      <c r="S36" s="33" t="str">
        <f t="shared" si="4"/>
        <v/>
      </c>
      <c r="T36" s="115" t="s">
        <v>58</v>
      </c>
      <c r="U36" s="33" t="str">
        <f t="shared" si="5"/>
        <v/>
      </c>
    </row>
    <row r="37" spans="1:21" x14ac:dyDescent="0.25">
      <c r="A37" s="186"/>
      <c r="B37" s="187"/>
      <c r="C37" s="188"/>
      <c r="D37" s="189" t="s">
        <v>60</v>
      </c>
      <c r="E37" s="190"/>
      <c r="F37" s="191">
        <f t="shared" si="0"/>
        <v>0</v>
      </c>
      <c r="H37" s="173">
        <f t="shared" si="1"/>
        <v>0</v>
      </c>
      <c r="I37" s="165" t="s">
        <v>61</v>
      </c>
      <c r="J37" s="171"/>
      <c r="K37" s="166" t="s">
        <v>62</v>
      </c>
      <c r="L37" s="172"/>
      <c r="M37" s="166" t="s">
        <v>63</v>
      </c>
      <c r="N37" s="26">
        <f t="shared" si="2"/>
        <v>0</v>
      </c>
      <c r="O37" s="11"/>
      <c r="P37" s="173">
        <f t="shared" si="6"/>
        <v>0</v>
      </c>
      <c r="Q37" s="175">
        <f t="shared" si="6"/>
        <v>0</v>
      </c>
      <c r="R37" s="115" t="s">
        <v>64</v>
      </c>
      <c r="S37" s="33" t="str">
        <f t="shared" si="4"/>
        <v/>
      </c>
      <c r="T37" s="115" t="s">
        <v>65</v>
      </c>
      <c r="U37" s="33" t="str">
        <f t="shared" si="5"/>
        <v/>
      </c>
    </row>
    <row r="38" spans="1:21" x14ac:dyDescent="0.25">
      <c r="A38" s="186"/>
      <c r="B38" s="187"/>
      <c r="C38" s="188"/>
      <c r="D38" s="189" t="s">
        <v>67</v>
      </c>
      <c r="E38" s="190"/>
      <c r="F38" s="191">
        <f t="shared" si="0"/>
        <v>0</v>
      </c>
      <c r="H38" s="173">
        <f t="shared" si="1"/>
        <v>0</v>
      </c>
      <c r="I38" s="165" t="s">
        <v>68</v>
      </c>
      <c r="J38" s="171"/>
      <c r="K38" s="166" t="s">
        <v>69</v>
      </c>
      <c r="L38" s="172"/>
      <c r="M38" s="166" t="s">
        <v>70</v>
      </c>
      <c r="N38" s="26">
        <f t="shared" si="2"/>
        <v>0</v>
      </c>
      <c r="O38" s="11"/>
      <c r="P38" s="173">
        <f t="shared" si="6"/>
        <v>0</v>
      </c>
      <c r="Q38" s="175">
        <f t="shared" si="6"/>
        <v>0</v>
      </c>
      <c r="R38" s="115" t="s">
        <v>116</v>
      </c>
      <c r="S38" s="33" t="str">
        <f t="shared" si="4"/>
        <v/>
      </c>
      <c r="T38" s="115" t="s">
        <v>117</v>
      </c>
      <c r="U38" s="33" t="str">
        <f t="shared" si="5"/>
        <v/>
      </c>
    </row>
    <row r="39" spans="1:21" x14ac:dyDescent="0.25">
      <c r="A39" s="186"/>
      <c r="B39" s="187"/>
      <c r="C39" s="188"/>
      <c r="D39" s="189" t="s">
        <v>74</v>
      </c>
      <c r="E39" s="190"/>
      <c r="F39" s="191">
        <f t="shared" si="0"/>
        <v>0</v>
      </c>
      <c r="H39" s="173">
        <f t="shared" si="1"/>
        <v>0</v>
      </c>
      <c r="I39" s="165" t="s">
        <v>75</v>
      </c>
      <c r="J39" s="171"/>
      <c r="K39" s="166" t="s">
        <v>76</v>
      </c>
      <c r="L39" s="172"/>
      <c r="M39" s="166" t="s">
        <v>77</v>
      </c>
      <c r="N39" s="26">
        <f t="shared" si="2"/>
        <v>0</v>
      </c>
      <c r="O39" s="11"/>
      <c r="P39" s="173">
        <f t="shared" si="6"/>
        <v>0</v>
      </c>
      <c r="Q39" s="175">
        <f t="shared" si="6"/>
        <v>0</v>
      </c>
      <c r="R39" s="115" t="s">
        <v>78</v>
      </c>
      <c r="S39" s="33" t="str">
        <f t="shared" si="4"/>
        <v/>
      </c>
      <c r="T39" s="115" t="s">
        <v>79</v>
      </c>
      <c r="U39" s="33" t="str">
        <f t="shared" si="5"/>
        <v/>
      </c>
    </row>
    <row r="40" spans="1:21" x14ac:dyDescent="0.25">
      <c r="A40" s="186"/>
      <c r="B40" s="187"/>
      <c r="C40" s="188"/>
      <c r="D40" s="189" t="s">
        <v>81</v>
      </c>
      <c r="E40" s="190"/>
      <c r="F40" s="191">
        <f t="shared" si="0"/>
        <v>0</v>
      </c>
      <c r="H40" s="173">
        <f t="shared" si="1"/>
        <v>0</v>
      </c>
      <c r="I40" s="165" t="s">
        <v>82</v>
      </c>
      <c r="J40" s="171"/>
      <c r="K40" s="166" t="s">
        <v>83</v>
      </c>
      <c r="L40" s="172"/>
      <c r="M40" s="166" t="s">
        <v>84</v>
      </c>
      <c r="N40" s="26">
        <f t="shared" si="2"/>
        <v>0</v>
      </c>
      <c r="O40" s="11"/>
      <c r="P40" s="173">
        <f t="shared" si="6"/>
        <v>0</v>
      </c>
      <c r="Q40" s="175">
        <f t="shared" si="6"/>
        <v>0</v>
      </c>
      <c r="R40" s="115" t="s">
        <v>85</v>
      </c>
      <c r="S40" s="33" t="str">
        <f t="shared" si="4"/>
        <v/>
      </c>
      <c r="T40" s="115" t="s">
        <v>86</v>
      </c>
      <c r="U40" s="33" t="str">
        <f t="shared" si="5"/>
        <v/>
      </c>
    </row>
    <row r="41" spans="1:21" x14ac:dyDescent="0.25">
      <c r="A41" s="186"/>
      <c r="B41" s="187"/>
      <c r="C41" s="188"/>
      <c r="D41" s="189" t="s">
        <v>89</v>
      </c>
      <c r="E41" s="190"/>
      <c r="F41" s="191">
        <f t="shared" si="0"/>
        <v>0</v>
      </c>
      <c r="H41" s="173">
        <f t="shared" si="1"/>
        <v>0</v>
      </c>
      <c r="I41" s="165" t="s">
        <v>90</v>
      </c>
      <c r="J41" s="171"/>
      <c r="K41" s="166" t="s">
        <v>91</v>
      </c>
      <c r="L41" s="172"/>
      <c r="M41" s="166" t="s">
        <v>92</v>
      </c>
      <c r="N41" s="26">
        <f t="shared" si="2"/>
        <v>0</v>
      </c>
      <c r="O41" s="11"/>
      <c r="P41" s="173">
        <f t="shared" si="6"/>
        <v>0</v>
      </c>
      <c r="Q41" s="175">
        <f t="shared" si="6"/>
        <v>0</v>
      </c>
      <c r="R41" s="115" t="s">
        <v>118</v>
      </c>
      <c r="S41" s="33" t="str">
        <f t="shared" si="4"/>
        <v/>
      </c>
      <c r="T41" s="115" t="s">
        <v>119</v>
      </c>
      <c r="U41" s="33" t="str">
        <f t="shared" si="5"/>
        <v/>
      </c>
    </row>
    <row r="42" spans="1:21" x14ac:dyDescent="0.25">
      <c r="A42" s="186"/>
      <c r="B42" s="187"/>
      <c r="C42" s="188"/>
      <c r="D42" s="189" t="s">
        <v>93</v>
      </c>
      <c r="E42" s="190"/>
      <c r="F42" s="191">
        <f t="shared" si="0"/>
        <v>0</v>
      </c>
      <c r="H42" s="173">
        <f t="shared" si="1"/>
        <v>0</v>
      </c>
      <c r="I42" s="165" t="s">
        <v>94</v>
      </c>
      <c r="J42" s="171"/>
      <c r="K42" s="166" t="s">
        <v>95</v>
      </c>
      <c r="L42" s="172"/>
      <c r="M42" s="166" t="s">
        <v>96</v>
      </c>
      <c r="N42" s="26">
        <f t="shared" si="2"/>
        <v>0</v>
      </c>
      <c r="O42" s="11"/>
      <c r="P42" s="173">
        <f t="shared" si="6"/>
        <v>0</v>
      </c>
      <c r="Q42" s="175">
        <f t="shared" si="6"/>
        <v>0</v>
      </c>
      <c r="R42" s="115" t="s">
        <v>120</v>
      </c>
      <c r="S42" s="33" t="str">
        <f t="shared" si="4"/>
        <v/>
      </c>
      <c r="T42" s="115" t="s">
        <v>121</v>
      </c>
      <c r="U42" s="33" t="str">
        <f t="shared" si="5"/>
        <v/>
      </c>
    </row>
    <row r="43" spans="1:21" x14ac:dyDescent="0.25">
      <c r="A43" s="186"/>
      <c r="B43" s="187"/>
      <c r="C43" s="188"/>
      <c r="D43" s="189" t="s">
        <v>98</v>
      </c>
      <c r="E43" s="190"/>
      <c r="F43" s="191">
        <f t="shared" si="0"/>
        <v>0</v>
      </c>
      <c r="H43" s="173">
        <f t="shared" si="1"/>
        <v>0</v>
      </c>
      <c r="I43" s="165" t="s">
        <v>122</v>
      </c>
      <c r="J43" s="171"/>
      <c r="K43" s="166" t="s">
        <v>123</v>
      </c>
      <c r="L43" s="172"/>
      <c r="M43" s="166" t="s">
        <v>124</v>
      </c>
      <c r="N43" s="26">
        <f t="shared" si="2"/>
        <v>0</v>
      </c>
      <c r="O43" s="11"/>
      <c r="P43" s="173">
        <f t="shared" si="6"/>
        <v>0</v>
      </c>
      <c r="Q43" s="175">
        <f t="shared" si="6"/>
        <v>0</v>
      </c>
      <c r="R43" s="115" t="s">
        <v>125</v>
      </c>
      <c r="S43" s="33" t="str">
        <f t="shared" si="4"/>
        <v/>
      </c>
      <c r="T43" s="115" t="s">
        <v>126</v>
      </c>
      <c r="U43" s="33" t="str">
        <f t="shared" si="5"/>
        <v/>
      </c>
    </row>
    <row r="44" spans="1:21" x14ac:dyDescent="0.25">
      <c r="A44" s="186"/>
      <c r="B44" s="187"/>
      <c r="C44" s="188"/>
      <c r="D44" s="189" t="s">
        <v>103</v>
      </c>
      <c r="E44" s="190"/>
      <c r="F44" s="191">
        <f t="shared" si="0"/>
        <v>0</v>
      </c>
      <c r="H44" s="173">
        <f t="shared" si="1"/>
        <v>0</v>
      </c>
      <c r="I44" s="165" t="s">
        <v>127</v>
      </c>
      <c r="J44" s="171"/>
      <c r="K44" s="166" t="s">
        <v>128</v>
      </c>
      <c r="L44" s="172"/>
      <c r="M44" s="166" t="s">
        <v>129</v>
      </c>
      <c r="N44" s="26">
        <f t="shared" si="2"/>
        <v>0</v>
      </c>
      <c r="O44" s="11"/>
      <c r="P44" s="173">
        <f t="shared" si="6"/>
        <v>0</v>
      </c>
      <c r="Q44" s="175">
        <f t="shared" si="6"/>
        <v>0</v>
      </c>
      <c r="R44" s="115" t="s">
        <v>130</v>
      </c>
      <c r="S44" s="33" t="str">
        <f t="shared" si="4"/>
        <v/>
      </c>
      <c r="T44" s="115" t="s">
        <v>131</v>
      </c>
      <c r="U44" s="33" t="str">
        <f t="shared" si="5"/>
        <v/>
      </c>
    </row>
    <row r="45" spans="1:21" x14ac:dyDescent="0.25">
      <c r="A45" s="186"/>
      <c r="B45" s="187"/>
      <c r="C45" s="188"/>
      <c r="D45" s="189" t="s">
        <v>99</v>
      </c>
      <c r="E45" s="190"/>
      <c r="F45" s="191">
        <f t="shared" si="0"/>
        <v>0</v>
      </c>
      <c r="H45" s="173">
        <f t="shared" si="1"/>
        <v>0</v>
      </c>
      <c r="I45" s="165" t="s">
        <v>132</v>
      </c>
      <c r="J45" s="171"/>
      <c r="K45" s="166" t="s">
        <v>133</v>
      </c>
      <c r="L45" s="172"/>
      <c r="M45" s="166" t="s">
        <v>134</v>
      </c>
      <c r="N45" s="26">
        <f t="shared" si="2"/>
        <v>0</v>
      </c>
      <c r="O45" s="11"/>
      <c r="P45" s="173">
        <f t="shared" si="6"/>
        <v>0</v>
      </c>
      <c r="Q45" s="175">
        <f t="shared" si="6"/>
        <v>0</v>
      </c>
      <c r="R45" s="115" t="s">
        <v>135</v>
      </c>
      <c r="S45" s="33" t="str">
        <f t="shared" si="4"/>
        <v/>
      </c>
      <c r="T45" s="115" t="s">
        <v>136</v>
      </c>
      <c r="U45" s="33" t="str">
        <f t="shared" si="5"/>
        <v/>
      </c>
    </row>
    <row r="46" spans="1:21" x14ac:dyDescent="0.25">
      <c r="A46" s="186"/>
      <c r="B46" s="187"/>
      <c r="C46" s="188"/>
      <c r="D46" s="189" t="s">
        <v>104</v>
      </c>
      <c r="E46" s="190"/>
      <c r="F46" s="191">
        <f t="shared" si="0"/>
        <v>0</v>
      </c>
      <c r="H46" s="173">
        <f t="shared" si="1"/>
        <v>0</v>
      </c>
      <c r="I46" s="165" t="s">
        <v>137</v>
      </c>
      <c r="J46" s="171"/>
      <c r="K46" s="166" t="s">
        <v>138</v>
      </c>
      <c r="L46" s="172"/>
      <c r="M46" s="166" t="s">
        <v>139</v>
      </c>
      <c r="N46" s="26">
        <f t="shared" si="2"/>
        <v>0</v>
      </c>
      <c r="O46" s="11"/>
      <c r="P46" s="173">
        <f t="shared" si="6"/>
        <v>0</v>
      </c>
      <c r="Q46" s="175">
        <f t="shared" si="6"/>
        <v>0</v>
      </c>
      <c r="R46" s="115" t="s">
        <v>140</v>
      </c>
      <c r="S46" s="33" t="str">
        <f t="shared" si="4"/>
        <v/>
      </c>
      <c r="T46" s="115" t="s">
        <v>141</v>
      </c>
      <c r="U46" s="33" t="str">
        <f t="shared" si="5"/>
        <v/>
      </c>
    </row>
    <row r="47" spans="1:21" x14ac:dyDescent="0.25">
      <c r="A47" s="186"/>
      <c r="B47" s="187"/>
      <c r="C47" s="188"/>
      <c r="D47" s="189" t="s">
        <v>100</v>
      </c>
      <c r="E47" s="190"/>
      <c r="F47" s="191">
        <f t="shared" si="0"/>
        <v>0</v>
      </c>
      <c r="H47" s="173">
        <f t="shared" si="1"/>
        <v>0</v>
      </c>
      <c r="I47" s="165" t="s">
        <v>142</v>
      </c>
      <c r="J47" s="171"/>
      <c r="K47" s="166" t="s">
        <v>143</v>
      </c>
      <c r="L47" s="172"/>
      <c r="M47" s="166" t="s">
        <v>144</v>
      </c>
      <c r="N47" s="26">
        <f t="shared" si="2"/>
        <v>0</v>
      </c>
      <c r="O47" s="11"/>
      <c r="P47" s="173">
        <f t="shared" si="6"/>
        <v>0</v>
      </c>
      <c r="Q47" s="175">
        <f t="shared" si="6"/>
        <v>0</v>
      </c>
      <c r="R47" s="115" t="s">
        <v>145</v>
      </c>
      <c r="S47" s="33" t="str">
        <f t="shared" si="4"/>
        <v/>
      </c>
      <c r="T47" s="115" t="s">
        <v>146</v>
      </c>
      <c r="U47" s="33" t="str">
        <f t="shared" si="5"/>
        <v/>
      </c>
    </row>
    <row r="48" spans="1:21" x14ac:dyDescent="0.25">
      <c r="A48" s="186"/>
      <c r="B48" s="187"/>
      <c r="C48" s="188"/>
      <c r="D48" s="189" t="s">
        <v>147</v>
      </c>
      <c r="E48" s="190"/>
      <c r="F48" s="191">
        <f t="shared" si="0"/>
        <v>0</v>
      </c>
      <c r="H48" s="173">
        <f t="shared" si="1"/>
        <v>0</v>
      </c>
      <c r="I48" s="165" t="s">
        <v>148</v>
      </c>
      <c r="J48" s="171"/>
      <c r="K48" s="166" t="s">
        <v>149</v>
      </c>
      <c r="L48" s="172"/>
      <c r="M48" s="166" t="s">
        <v>150</v>
      </c>
      <c r="N48" s="26">
        <f t="shared" si="2"/>
        <v>0</v>
      </c>
      <c r="O48" s="11"/>
      <c r="P48" s="173">
        <f t="shared" si="6"/>
        <v>0</v>
      </c>
      <c r="Q48" s="175">
        <f t="shared" si="6"/>
        <v>0</v>
      </c>
      <c r="R48" s="115" t="s">
        <v>151</v>
      </c>
      <c r="S48" s="33" t="str">
        <f t="shared" si="4"/>
        <v/>
      </c>
      <c r="T48" s="115" t="s">
        <v>152</v>
      </c>
      <c r="U48" s="33" t="str">
        <f t="shared" si="5"/>
        <v/>
      </c>
    </row>
    <row r="49" spans="1:21" x14ac:dyDescent="0.25">
      <c r="A49" s="186"/>
      <c r="B49" s="187"/>
      <c r="C49" s="188"/>
      <c r="D49" s="189" t="s">
        <v>153</v>
      </c>
      <c r="E49" s="190"/>
      <c r="F49" s="191">
        <f t="shared" si="0"/>
        <v>0</v>
      </c>
      <c r="H49" s="173">
        <f t="shared" si="1"/>
        <v>0</v>
      </c>
      <c r="I49" s="165" t="s">
        <v>154</v>
      </c>
      <c r="J49" s="171"/>
      <c r="K49" s="166" t="s">
        <v>155</v>
      </c>
      <c r="L49" s="172"/>
      <c r="M49" s="166" t="s">
        <v>156</v>
      </c>
      <c r="N49" s="26">
        <f t="shared" si="2"/>
        <v>0</v>
      </c>
      <c r="O49" s="11"/>
      <c r="P49" s="173">
        <f t="shared" si="6"/>
        <v>0</v>
      </c>
      <c r="Q49" s="175">
        <f t="shared" si="6"/>
        <v>0</v>
      </c>
      <c r="R49" s="115" t="s">
        <v>157</v>
      </c>
      <c r="S49" s="33" t="str">
        <f t="shared" si="4"/>
        <v/>
      </c>
      <c r="T49" s="115" t="s">
        <v>158</v>
      </c>
      <c r="U49" s="33" t="str">
        <f t="shared" si="5"/>
        <v/>
      </c>
    </row>
    <row r="50" spans="1:21" x14ac:dyDescent="0.25">
      <c r="A50" s="186"/>
      <c r="B50" s="187"/>
      <c r="C50" s="188"/>
      <c r="D50" s="189" t="s">
        <v>159</v>
      </c>
      <c r="E50" s="190"/>
      <c r="F50" s="191">
        <f t="shared" si="0"/>
        <v>0</v>
      </c>
      <c r="H50" s="173">
        <f t="shared" si="1"/>
        <v>0</v>
      </c>
      <c r="I50" s="165" t="s">
        <v>160</v>
      </c>
      <c r="J50" s="171"/>
      <c r="K50" s="166" t="s">
        <v>161</v>
      </c>
      <c r="L50" s="172"/>
      <c r="M50" s="166" t="s">
        <v>162</v>
      </c>
      <c r="N50" s="26">
        <f t="shared" si="2"/>
        <v>0</v>
      </c>
      <c r="O50" s="11"/>
      <c r="P50" s="173">
        <f t="shared" si="6"/>
        <v>0</v>
      </c>
      <c r="Q50" s="175">
        <f t="shared" si="6"/>
        <v>0</v>
      </c>
      <c r="R50" s="115" t="s">
        <v>163</v>
      </c>
      <c r="S50" s="33" t="str">
        <f t="shared" si="4"/>
        <v/>
      </c>
      <c r="T50" s="115" t="s">
        <v>164</v>
      </c>
      <c r="U50" s="33" t="str">
        <f t="shared" si="5"/>
        <v/>
      </c>
    </row>
    <row r="51" spans="1:21" x14ac:dyDescent="0.25">
      <c r="A51" s="186"/>
      <c r="B51" s="187"/>
      <c r="C51" s="188"/>
      <c r="D51" s="189" t="s">
        <v>165</v>
      </c>
      <c r="E51" s="190"/>
      <c r="F51" s="191">
        <f t="shared" si="0"/>
        <v>0</v>
      </c>
      <c r="H51" s="173">
        <f t="shared" si="1"/>
        <v>0</v>
      </c>
      <c r="I51" s="165" t="s">
        <v>166</v>
      </c>
      <c r="J51" s="171"/>
      <c r="K51" s="166" t="s">
        <v>167</v>
      </c>
      <c r="L51" s="172"/>
      <c r="M51" s="166" t="s">
        <v>168</v>
      </c>
      <c r="N51" s="26">
        <f t="shared" si="2"/>
        <v>0</v>
      </c>
      <c r="O51" s="11"/>
      <c r="P51" s="173">
        <f t="shared" si="6"/>
        <v>0</v>
      </c>
      <c r="Q51" s="175">
        <f t="shared" si="6"/>
        <v>0</v>
      </c>
      <c r="R51" s="115" t="s">
        <v>169</v>
      </c>
      <c r="S51" s="33" t="str">
        <f t="shared" si="4"/>
        <v/>
      </c>
      <c r="T51" s="115" t="s">
        <v>170</v>
      </c>
      <c r="U51" s="33" t="str">
        <f t="shared" si="5"/>
        <v/>
      </c>
    </row>
    <row r="52" spans="1:21" x14ac:dyDescent="0.25">
      <c r="A52" s="186"/>
      <c r="B52" s="187"/>
      <c r="C52" s="188"/>
      <c r="D52" s="189" t="s">
        <v>171</v>
      </c>
      <c r="E52" s="190"/>
      <c r="F52" s="191">
        <f t="shared" si="0"/>
        <v>0</v>
      </c>
      <c r="H52" s="173">
        <f t="shared" si="1"/>
        <v>0</v>
      </c>
      <c r="I52" s="165" t="s">
        <v>172</v>
      </c>
      <c r="J52" s="171"/>
      <c r="K52" s="166" t="s">
        <v>173</v>
      </c>
      <c r="L52" s="172"/>
      <c r="M52" s="166" t="s">
        <v>174</v>
      </c>
      <c r="N52" s="26">
        <f t="shared" si="2"/>
        <v>0</v>
      </c>
      <c r="O52" s="11"/>
      <c r="P52" s="173">
        <f t="shared" si="6"/>
        <v>0</v>
      </c>
      <c r="Q52" s="175">
        <f t="shared" si="6"/>
        <v>0</v>
      </c>
      <c r="R52" s="115" t="s">
        <v>175</v>
      </c>
      <c r="S52" s="33" t="str">
        <f t="shared" si="4"/>
        <v/>
      </c>
      <c r="T52" s="115" t="s">
        <v>176</v>
      </c>
      <c r="U52" s="33" t="str">
        <f t="shared" si="5"/>
        <v/>
      </c>
    </row>
    <row r="53" spans="1:21" x14ac:dyDescent="0.25">
      <c r="A53" s="186"/>
      <c r="B53" s="187"/>
      <c r="C53" s="188"/>
      <c r="D53" s="189" t="s">
        <v>177</v>
      </c>
      <c r="E53" s="190"/>
      <c r="F53" s="191">
        <f t="shared" si="0"/>
        <v>0</v>
      </c>
      <c r="H53" s="173">
        <f t="shared" si="1"/>
        <v>0</v>
      </c>
      <c r="I53" s="165" t="s">
        <v>178</v>
      </c>
      <c r="J53" s="171"/>
      <c r="K53" s="166" t="s">
        <v>179</v>
      </c>
      <c r="L53" s="172"/>
      <c r="M53" s="166" t="s">
        <v>180</v>
      </c>
      <c r="N53" s="26">
        <f t="shared" si="2"/>
        <v>0</v>
      </c>
      <c r="O53" s="11"/>
      <c r="P53" s="173">
        <f t="shared" si="6"/>
        <v>0</v>
      </c>
      <c r="Q53" s="175">
        <f t="shared" si="6"/>
        <v>0</v>
      </c>
      <c r="R53" s="115" t="s">
        <v>181</v>
      </c>
      <c r="S53" s="33" t="str">
        <f t="shared" si="4"/>
        <v/>
      </c>
      <c r="T53" s="115" t="s">
        <v>182</v>
      </c>
      <c r="U53" s="33" t="str">
        <f t="shared" si="5"/>
        <v/>
      </c>
    </row>
    <row r="54" spans="1:21" x14ac:dyDescent="0.25">
      <c r="A54" s="186"/>
      <c r="B54" s="187"/>
      <c r="C54" s="188"/>
      <c r="D54" s="189" t="s">
        <v>183</v>
      </c>
      <c r="E54" s="190"/>
      <c r="F54" s="191">
        <f t="shared" si="0"/>
        <v>0</v>
      </c>
      <c r="H54" s="173">
        <f t="shared" si="1"/>
        <v>0</v>
      </c>
      <c r="I54" s="165" t="s">
        <v>184</v>
      </c>
      <c r="J54" s="171"/>
      <c r="K54" s="166" t="s">
        <v>185</v>
      </c>
      <c r="L54" s="172"/>
      <c r="M54" s="166" t="s">
        <v>186</v>
      </c>
      <c r="N54" s="26">
        <f t="shared" si="2"/>
        <v>0</v>
      </c>
      <c r="O54" s="11"/>
      <c r="P54" s="173">
        <f t="shared" si="6"/>
        <v>0</v>
      </c>
      <c r="Q54" s="175">
        <f t="shared" si="6"/>
        <v>0</v>
      </c>
      <c r="R54" s="115" t="s">
        <v>187</v>
      </c>
      <c r="S54" s="33" t="str">
        <f t="shared" si="4"/>
        <v/>
      </c>
      <c r="T54" s="115" t="s">
        <v>188</v>
      </c>
      <c r="U54" s="33" t="str">
        <f t="shared" si="5"/>
        <v/>
      </c>
    </row>
    <row r="55" spans="1:21" x14ac:dyDescent="0.25">
      <c r="A55" s="186"/>
      <c r="B55" s="187"/>
      <c r="C55" s="188"/>
      <c r="D55" s="189" t="s">
        <v>189</v>
      </c>
      <c r="E55" s="190"/>
      <c r="F55" s="191">
        <f t="shared" si="0"/>
        <v>0</v>
      </c>
      <c r="H55" s="173">
        <f t="shared" si="1"/>
        <v>0</v>
      </c>
      <c r="I55" s="165" t="s">
        <v>190</v>
      </c>
      <c r="J55" s="171"/>
      <c r="K55" s="166" t="s">
        <v>191</v>
      </c>
      <c r="L55" s="172"/>
      <c r="M55" s="166" t="s">
        <v>192</v>
      </c>
      <c r="N55" s="26">
        <f t="shared" si="2"/>
        <v>0</v>
      </c>
      <c r="O55" s="11"/>
      <c r="P55" s="173">
        <f t="shared" si="6"/>
        <v>0</v>
      </c>
      <c r="Q55" s="175">
        <f t="shared" si="6"/>
        <v>0</v>
      </c>
      <c r="R55" s="115" t="s">
        <v>193</v>
      </c>
      <c r="S55" s="33" t="str">
        <f t="shared" si="4"/>
        <v/>
      </c>
      <c r="T55" s="115" t="s">
        <v>194</v>
      </c>
      <c r="U55" s="33" t="str">
        <f t="shared" si="5"/>
        <v/>
      </c>
    </row>
    <row r="56" spans="1:21" x14ac:dyDescent="0.25">
      <c r="A56" s="186"/>
      <c r="B56" s="187"/>
      <c r="C56" s="188"/>
      <c r="D56" s="189" t="s">
        <v>195</v>
      </c>
      <c r="E56" s="190"/>
      <c r="F56" s="191">
        <f t="shared" si="0"/>
        <v>0</v>
      </c>
      <c r="H56" s="173">
        <f t="shared" si="1"/>
        <v>0</v>
      </c>
      <c r="I56" s="165" t="s">
        <v>196</v>
      </c>
      <c r="J56" s="171"/>
      <c r="K56" s="166" t="s">
        <v>197</v>
      </c>
      <c r="L56" s="172"/>
      <c r="M56" s="166" t="s">
        <v>198</v>
      </c>
      <c r="N56" s="26">
        <f t="shared" si="2"/>
        <v>0</v>
      </c>
      <c r="O56" s="11"/>
      <c r="P56" s="173">
        <f t="shared" si="6"/>
        <v>0</v>
      </c>
      <c r="Q56" s="175">
        <f t="shared" si="6"/>
        <v>0</v>
      </c>
      <c r="R56" s="115" t="s">
        <v>199</v>
      </c>
      <c r="S56" s="33" t="str">
        <f t="shared" si="4"/>
        <v/>
      </c>
      <c r="T56" s="115" t="s">
        <v>200</v>
      </c>
      <c r="U56" s="33" t="str">
        <f t="shared" si="5"/>
        <v/>
      </c>
    </row>
    <row r="57" spans="1:21" x14ac:dyDescent="0.25">
      <c r="A57" s="186"/>
      <c r="B57" s="187"/>
      <c r="C57" s="188"/>
      <c r="D57" s="189" t="s">
        <v>201</v>
      </c>
      <c r="E57" s="190"/>
      <c r="F57" s="191">
        <f t="shared" si="0"/>
        <v>0</v>
      </c>
      <c r="H57" s="173">
        <f t="shared" si="1"/>
        <v>0</v>
      </c>
      <c r="I57" s="165" t="s">
        <v>202</v>
      </c>
      <c r="J57" s="171"/>
      <c r="K57" s="166" t="s">
        <v>203</v>
      </c>
      <c r="L57" s="172"/>
      <c r="M57" s="166" t="s">
        <v>204</v>
      </c>
      <c r="N57" s="26">
        <f t="shared" si="2"/>
        <v>0</v>
      </c>
      <c r="O57" s="11"/>
      <c r="P57" s="173">
        <f t="shared" si="6"/>
        <v>0</v>
      </c>
      <c r="Q57" s="175">
        <f t="shared" si="6"/>
        <v>0</v>
      </c>
      <c r="R57" s="115" t="s">
        <v>205</v>
      </c>
      <c r="S57" s="33" t="str">
        <f t="shared" si="4"/>
        <v/>
      </c>
      <c r="T57" s="115" t="s">
        <v>206</v>
      </c>
      <c r="U57" s="33" t="str">
        <f t="shared" si="5"/>
        <v/>
      </c>
    </row>
    <row r="58" spans="1:21" x14ac:dyDescent="0.25">
      <c r="A58" s="186"/>
      <c r="B58" s="187"/>
      <c r="C58" s="188"/>
      <c r="D58" s="189" t="s">
        <v>207</v>
      </c>
      <c r="E58" s="190"/>
      <c r="F58" s="191">
        <f t="shared" si="0"/>
        <v>0</v>
      </c>
      <c r="H58" s="173">
        <f t="shared" si="1"/>
        <v>0</v>
      </c>
      <c r="I58" s="165" t="s">
        <v>208</v>
      </c>
      <c r="J58" s="171"/>
      <c r="K58" s="166" t="s">
        <v>209</v>
      </c>
      <c r="L58" s="172"/>
      <c r="M58" s="166" t="s">
        <v>210</v>
      </c>
      <c r="N58" s="26">
        <f t="shared" si="2"/>
        <v>0</v>
      </c>
      <c r="O58" s="11"/>
      <c r="P58" s="173">
        <f t="shared" si="6"/>
        <v>0</v>
      </c>
      <c r="Q58" s="175">
        <f t="shared" si="6"/>
        <v>0</v>
      </c>
      <c r="R58" s="115" t="s">
        <v>211</v>
      </c>
      <c r="S58" s="33" t="str">
        <f t="shared" si="4"/>
        <v/>
      </c>
      <c r="T58" s="115" t="s">
        <v>212</v>
      </c>
      <c r="U58" s="33" t="str">
        <f t="shared" si="5"/>
        <v/>
      </c>
    </row>
    <row r="59" spans="1:21" x14ac:dyDescent="0.25">
      <c r="A59" s="186"/>
      <c r="B59" s="187"/>
      <c r="C59" s="188"/>
      <c r="D59" s="189" t="s">
        <v>213</v>
      </c>
      <c r="E59" s="190"/>
      <c r="F59" s="191">
        <f t="shared" si="0"/>
        <v>0</v>
      </c>
      <c r="H59" s="173">
        <f t="shared" si="1"/>
        <v>0</v>
      </c>
      <c r="I59" s="165" t="s">
        <v>214</v>
      </c>
      <c r="J59" s="171"/>
      <c r="K59" s="166" t="s">
        <v>215</v>
      </c>
      <c r="L59" s="172"/>
      <c r="M59" s="166" t="s">
        <v>216</v>
      </c>
      <c r="N59" s="26">
        <f t="shared" si="2"/>
        <v>0</v>
      </c>
      <c r="O59" s="11"/>
      <c r="P59" s="173">
        <f t="shared" si="6"/>
        <v>0</v>
      </c>
      <c r="Q59" s="175">
        <f t="shared" si="6"/>
        <v>0</v>
      </c>
      <c r="R59" s="115" t="s">
        <v>217</v>
      </c>
      <c r="S59" s="33" t="str">
        <f t="shared" si="4"/>
        <v/>
      </c>
      <c r="T59" s="115" t="s">
        <v>218</v>
      </c>
      <c r="U59" s="33" t="str">
        <f t="shared" si="5"/>
        <v/>
      </c>
    </row>
    <row r="60" spans="1:21" x14ac:dyDescent="0.25">
      <c r="A60" s="186"/>
      <c r="B60" s="187"/>
      <c r="C60" s="188"/>
      <c r="D60" s="189" t="s">
        <v>219</v>
      </c>
      <c r="E60" s="190"/>
      <c r="F60" s="191">
        <f t="shared" si="0"/>
        <v>0</v>
      </c>
      <c r="H60" s="173">
        <f t="shared" si="1"/>
        <v>0</v>
      </c>
      <c r="I60" s="165" t="s">
        <v>220</v>
      </c>
      <c r="J60" s="171"/>
      <c r="K60" s="166" t="s">
        <v>221</v>
      </c>
      <c r="L60" s="172"/>
      <c r="M60" s="166" t="s">
        <v>222</v>
      </c>
      <c r="N60" s="26">
        <f t="shared" si="2"/>
        <v>0</v>
      </c>
      <c r="O60" s="11"/>
      <c r="P60" s="173">
        <f t="shared" si="6"/>
        <v>0</v>
      </c>
      <c r="Q60" s="175">
        <f t="shared" si="6"/>
        <v>0</v>
      </c>
      <c r="R60" s="115" t="s">
        <v>223</v>
      </c>
      <c r="S60" s="33" t="str">
        <f t="shared" si="4"/>
        <v/>
      </c>
      <c r="T60" s="115" t="s">
        <v>224</v>
      </c>
      <c r="U60" s="33" t="str">
        <f t="shared" si="5"/>
        <v/>
      </c>
    </row>
    <row r="61" spans="1:21" x14ac:dyDescent="0.25">
      <c r="A61" s="186"/>
      <c r="B61" s="187"/>
      <c r="C61" s="188"/>
      <c r="D61" s="189" t="s">
        <v>46</v>
      </c>
      <c r="E61" s="190"/>
      <c r="F61" s="191">
        <f t="shared" si="0"/>
        <v>0</v>
      </c>
      <c r="H61" s="173">
        <f t="shared" si="1"/>
        <v>0</v>
      </c>
      <c r="I61" s="165" t="s">
        <v>47</v>
      </c>
      <c r="J61" s="171"/>
      <c r="K61" s="166" t="s">
        <v>48</v>
      </c>
      <c r="L61" s="172"/>
      <c r="M61" s="166" t="s">
        <v>49</v>
      </c>
      <c r="N61" s="26">
        <f t="shared" si="2"/>
        <v>0</v>
      </c>
      <c r="O61" s="11"/>
      <c r="P61" s="173">
        <f t="shared" si="6"/>
        <v>0</v>
      </c>
      <c r="Q61" s="175">
        <f t="shared" si="6"/>
        <v>0</v>
      </c>
      <c r="R61" s="115" t="s">
        <v>50</v>
      </c>
      <c r="S61" s="33" t="str">
        <f t="shared" si="4"/>
        <v/>
      </c>
      <c r="T61" s="115" t="s">
        <v>51</v>
      </c>
      <c r="U61" s="33" t="str">
        <f t="shared" si="5"/>
        <v/>
      </c>
    </row>
    <row r="62" spans="1:21" x14ac:dyDescent="0.25">
      <c r="A62" s="186"/>
      <c r="B62" s="187"/>
      <c r="C62" s="188"/>
      <c r="D62" s="189" t="s">
        <v>53</v>
      </c>
      <c r="E62" s="190"/>
      <c r="F62" s="191">
        <f t="shared" si="0"/>
        <v>0</v>
      </c>
      <c r="H62" s="173">
        <f t="shared" si="1"/>
        <v>0</v>
      </c>
      <c r="I62" s="165" t="s">
        <v>54</v>
      </c>
      <c r="J62" s="171"/>
      <c r="K62" s="166" t="s">
        <v>55</v>
      </c>
      <c r="L62" s="172"/>
      <c r="M62" s="166" t="s">
        <v>56</v>
      </c>
      <c r="N62" s="26">
        <f t="shared" si="2"/>
        <v>0</v>
      </c>
      <c r="O62" s="11"/>
      <c r="P62" s="173">
        <f t="shared" si="6"/>
        <v>0</v>
      </c>
      <c r="Q62" s="175">
        <f t="shared" si="6"/>
        <v>0</v>
      </c>
      <c r="R62" s="115" t="s">
        <v>57</v>
      </c>
      <c r="S62" s="33" t="str">
        <f>IF(J62="","",(J62/N62)*E62)</f>
        <v/>
      </c>
      <c r="T62" s="115" t="s">
        <v>58</v>
      </c>
      <c r="U62" s="33" t="str">
        <f t="shared" si="5"/>
        <v/>
      </c>
    </row>
    <row r="63" spans="1:21" x14ac:dyDescent="0.25">
      <c r="A63" s="186"/>
      <c r="B63" s="187"/>
      <c r="C63" s="188"/>
      <c r="D63" s="189" t="s">
        <v>60</v>
      </c>
      <c r="E63" s="190"/>
      <c r="F63" s="191">
        <f t="shared" si="0"/>
        <v>0</v>
      </c>
      <c r="H63" s="173">
        <f t="shared" si="1"/>
        <v>0</v>
      </c>
      <c r="I63" s="165" t="s">
        <v>61</v>
      </c>
      <c r="J63" s="171"/>
      <c r="K63" s="166" t="s">
        <v>62</v>
      </c>
      <c r="L63" s="172"/>
      <c r="M63" s="166" t="s">
        <v>63</v>
      </c>
      <c r="N63" s="26">
        <f t="shared" si="2"/>
        <v>0</v>
      </c>
      <c r="O63" s="11"/>
      <c r="P63" s="173">
        <f t="shared" si="6"/>
        <v>0</v>
      </c>
      <c r="Q63" s="175">
        <f t="shared" si="6"/>
        <v>0</v>
      </c>
      <c r="R63" s="115" t="s">
        <v>64</v>
      </c>
      <c r="S63" s="33" t="str">
        <f t="shared" ref="S63:S174" si="7">IF(J63="","",(J63/N63)*E63)</f>
        <v/>
      </c>
      <c r="T63" s="115" t="s">
        <v>65</v>
      </c>
      <c r="U63" s="33" t="str">
        <f t="shared" si="5"/>
        <v/>
      </c>
    </row>
    <row r="64" spans="1:21" x14ac:dyDescent="0.25">
      <c r="A64" s="186"/>
      <c r="B64" s="187"/>
      <c r="C64" s="188"/>
      <c r="D64" s="189" t="s">
        <v>67</v>
      </c>
      <c r="E64" s="190"/>
      <c r="F64" s="191">
        <f t="shared" si="0"/>
        <v>0</v>
      </c>
      <c r="H64" s="173">
        <f t="shared" si="1"/>
        <v>0</v>
      </c>
      <c r="I64" s="165" t="s">
        <v>68</v>
      </c>
      <c r="J64" s="171"/>
      <c r="K64" s="166" t="s">
        <v>69</v>
      </c>
      <c r="L64" s="172"/>
      <c r="M64" s="166" t="s">
        <v>70</v>
      </c>
      <c r="N64" s="26">
        <f t="shared" si="2"/>
        <v>0</v>
      </c>
      <c r="O64" s="11"/>
      <c r="P64" s="173">
        <f t="shared" si="6"/>
        <v>0</v>
      </c>
      <c r="Q64" s="175">
        <f t="shared" si="6"/>
        <v>0</v>
      </c>
      <c r="R64" s="115" t="s">
        <v>116</v>
      </c>
      <c r="S64" s="33" t="str">
        <f t="shared" si="7"/>
        <v/>
      </c>
      <c r="T64" s="115" t="s">
        <v>117</v>
      </c>
      <c r="U64" s="33" t="str">
        <f t="shared" si="5"/>
        <v/>
      </c>
    </row>
    <row r="65" spans="1:21" x14ac:dyDescent="0.25">
      <c r="A65" s="186"/>
      <c r="B65" s="187"/>
      <c r="C65" s="188"/>
      <c r="D65" s="189" t="s">
        <v>74</v>
      </c>
      <c r="E65" s="190"/>
      <c r="F65" s="191">
        <f t="shared" si="0"/>
        <v>0</v>
      </c>
      <c r="H65" s="173">
        <f t="shared" si="1"/>
        <v>0</v>
      </c>
      <c r="I65" s="165" t="s">
        <v>75</v>
      </c>
      <c r="J65" s="171"/>
      <c r="K65" s="166" t="s">
        <v>76</v>
      </c>
      <c r="L65" s="172"/>
      <c r="M65" s="166" t="s">
        <v>77</v>
      </c>
      <c r="N65" s="26">
        <f t="shared" si="2"/>
        <v>0</v>
      </c>
      <c r="O65" s="11"/>
      <c r="P65" s="173">
        <f t="shared" si="6"/>
        <v>0</v>
      </c>
      <c r="Q65" s="175">
        <f t="shared" si="6"/>
        <v>0</v>
      </c>
      <c r="R65" s="115" t="s">
        <v>78</v>
      </c>
      <c r="S65" s="33" t="str">
        <f t="shared" si="7"/>
        <v/>
      </c>
      <c r="T65" s="115" t="s">
        <v>79</v>
      </c>
      <c r="U65" s="33" t="str">
        <f t="shared" si="5"/>
        <v/>
      </c>
    </row>
    <row r="66" spans="1:21" x14ac:dyDescent="0.25">
      <c r="A66" s="186"/>
      <c r="B66" s="187"/>
      <c r="C66" s="188"/>
      <c r="D66" s="189" t="s">
        <v>81</v>
      </c>
      <c r="E66" s="190"/>
      <c r="F66" s="191">
        <f t="shared" si="0"/>
        <v>0</v>
      </c>
      <c r="H66" s="173">
        <f t="shared" si="1"/>
        <v>0</v>
      </c>
      <c r="I66" s="165" t="s">
        <v>82</v>
      </c>
      <c r="J66" s="171"/>
      <c r="K66" s="166" t="s">
        <v>83</v>
      </c>
      <c r="L66" s="172"/>
      <c r="M66" s="166" t="s">
        <v>84</v>
      </c>
      <c r="N66" s="26">
        <f t="shared" si="2"/>
        <v>0</v>
      </c>
      <c r="O66" s="11"/>
      <c r="P66" s="173">
        <f t="shared" si="6"/>
        <v>0</v>
      </c>
      <c r="Q66" s="175">
        <f t="shared" si="6"/>
        <v>0</v>
      </c>
      <c r="R66" s="115" t="s">
        <v>85</v>
      </c>
      <c r="S66" s="33" t="str">
        <f t="shared" si="7"/>
        <v/>
      </c>
      <c r="T66" s="115" t="s">
        <v>86</v>
      </c>
      <c r="U66" s="33" t="str">
        <f t="shared" si="5"/>
        <v/>
      </c>
    </row>
    <row r="67" spans="1:21" x14ac:dyDescent="0.25">
      <c r="A67" s="186"/>
      <c r="B67" s="187"/>
      <c r="C67" s="188"/>
      <c r="D67" s="189" t="s">
        <v>89</v>
      </c>
      <c r="E67" s="190"/>
      <c r="F67" s="191">
        <f t="shared" si="0"/>
        <v>0</v>
      </c>
      <c r="H67" s="173">
        <f t="shared" si="1"/>
        <v>0</v>
      </c>
      <c r="I67" s="165" t="s">
        <v>90</v>
      </c>
      <c r="J67" s="171"/>
      <c r="K67" s="166" t="s">
        <v>91</v>
      </c>
      <c r="L67" s="172"/>
      <c r="M67" s="166" t="s">
        <v>92</v>
      </c>
      <c r="N67" s="26">
        <f t="shared" si="2"/>
        <v>0</v>
      </c>
      <c r="O67" s="11"/>
      <c r="P67" s="173">
        <f t="shared" si="6"/>
        <v>0</v>
      </c>
      <c r="Q67" s="175">
        <f t="shared" si="6"/>
        <v>0</v>
      </c>
      <c r="R67" s="115" t="s">
        <v>118</v>
      </c>
      <c r="S67" s="33" t="str">
        <f t="shared" si="7"/>
        <v/>
      </c>
      <c r="T67" s="115" t="s">
        <v>119</v>
      </c>
      <c r="U67" s="33" t="str">
        <f t="shared" si="5"/>
        <v/>
      </c>
    </row>
    <row r="68" spans="1:21" x14ac:dyDescent="0.25">
      <c r="A68" s="186"/>
      <c r="B68" s="187"/>
      <c r="C68" s="188"/>
      <c r="D68" s="189" t="s">
        <v>93</v>
      </c>
      <c r="E68" s="190"/>
      <c r="F68" s="191">
        <f t="shared" si="0"/>
        <v>0</v>
      </c>
      <c r="H68" s="173">
        <f t="shared" si="1"/>
        <v>0</v>
      </c>
      <c r="I68" s="165" t="s">
        <v>94</v>
      </c>
      <c r="J68" s="171"/>
      <c r="K68" s="166" t="s">
        <v>95</v>
      </c>
      <c r="L68" s="172"/>
      <c r="M68" s="166" t="s">
        <v>96</v>
      </c>
      <c r="N68" s="26">
        <f t="shared" si="2"/>
        <v>0</v>
      </c>
      <c r="O68" s="11"/>
      <c r="P68" s="173">
        <f t="shared" si="6"/>
        <v>0</v>
      </c>
      <c r="Q68" s="175">
        <f t="shared" si="6"/>
        <v>0</v>
      </c>
      <c r="R68" s="115" t="s">
        <v>120</v>
      </c>
      <c r="S68" s="33" t="str">
        <f t="shared" si="7"/>
        <v/>
      </c>
      <c r="T68" s="115" t="s">
        <v>121</v>
      </c>
      <c r="U68" s="33" t="str">
        <f t="shared" si="5"/>
        <v/>
      </c>
    </row>
    <row r="69" spans="1:21" x14ac:dyDescent="0.25">
      <c r="A69" s="186"/>
      <c r="B69" s="187"/>
      <c r="C69" s="188"/>
      <c r="D69" s="189" t="s">
        <v>98</v>
      </c>
      <c r="E69" s="190"/>
      <c r="F69" s="191">
        <f t="shared" si="0"/>
        <v>0</v>
      </c>
      <c r="H69" s="173">
        <f t="shared" si="1"/>
        <v>0</v>
      </c>
      <c r="I69" s="165" t="s">
        <v>122</v>
      </c>
      <c r="J69" s="171"/>
      <c r="K69" s="166" t="s">
        <v>123</v>
      </c>
      <c r="L69" s="172"/>
      <c r="M69" s="166" t="s">
        <v>124</v>
      </c>
      <c r="N69" s="26">
        <f t="shared" si="2"/>
        <v>0</v>
      </c>
      <c r="O69" s="11"/>
      <c r="P69" s="173">
        <f t="shared" si="6"/>
        <v>0</v>
      </c>
      <c r="Q69" s="175">
        <f t="shared" si="6"/>
        <v>0</v>
      </c>
      <c r="R69" s="115" t="s">
        <v>125</v>
      </c>
      <c r="S69" s="33" t="str">
        <f t="shared" si="7"/>
        <v/>
      </c>
      <c r="T69" s="115" t="s">
        <v>126</v>
      </c>
      <c r="U69" s="33" t="str">
        <f t="shared" si="5"/>
        <v/>
      </c>
    </row>
    <row r="70" spans="1:21" x14ac:dyDescent="0.25">
      <c r="A70" s="186"/>
      <c r="B70" s="187"/>
      <c r="C70" s="188"/>
      <c r="D70" s="189" t="s">
        <v>103</v>
      </c>
      <c r="E70" s="190"/>
      <c r="F70" s="191">
        <f t="shared" si="0"/>
        <v>0</v>
      </c>
      <c r="H70" s="173">
        <f t="shared" si="1"/>
        <v>0</v>
      </c>
      <c r="I70" s="165" t="s">
        <v>127</v>
      </c>
      <c r="J70" s="171"/>
      <c r="K70" s="166" t="s">
        <v>128</v>
      </c>
      <c r="L70" s="172"/>
      <c r="M70" s="166" t="s">
        <v>129</v>
      </c>
      <c r="N70" s="26">
        <f t="shared" si="2"/>
        <v>0</v>
      </c>
      <c r="O70" s="11"/>
      <c r="P70" s="173">
        <f t="shared" si="6"/>
        <v>0</v>
      </c>
      <c r="Q70" s="175">
        <f t="shared" si="6"/>
        <v>0</v>
      </c>
      <c r="R70" s="115" t="s">
        <v>130</v>
      </c>
      <c r="S70" s="33" t="str">
        <f t="shared" si="7"/>
        <v/>
      </c>
      <c r="T70" s="115" t="s">
        <v>131</v>
      </c>
      <c r="U70" s="33" t="str">
        <f t="shared" si="5"/>
        <v/>
      </c>
    </row>
    <row r="71" spans="1:21" x14ac:dyDescent="0.25">
      <c r="A71" s="186"/>
      <c r="B71" s="187"/>
      <c r="C71" s="188"/>
      <c r="D71" s="189" t="s">
        <v>99</v>
      </c>
      <c r="E71" s="190"/>
      <c r="F71" s="191">
        <f t="shared" si="0"/>
        <v>0</v>
      </c>
      <c r="H71" s="173">
        <f t="shared" si="1"/>
        <v>0</v>
      </c>
      <c r="I71" s="165" t="s">
        <v>132</v>
      </c>
      <c r="J71" s="171"/>
      <c r="K71" s="166" t="s">
        <v>133</v>
      </c>
      <c r="L71" s="172"/>
      <c r="M71" s="166" t="s">
        <v>134</v>
      </c>
      <c r="N71" s="26">
        <f t="shared" si="2"/>
        <v>0</v>
      </c>
      <c r="O71" s="11"/>
      <c r="P71" s="173">
        <f t="shared" si="6"/>
        <v>0</v>
      </c>
      <c r="Q71" s="175">
        <f t="shared" si="6"/>
        <v>0</v>
      </c>
      <c r="R71" s="115" t="s">
        <v>135</v>
      </c>
      <c r="S71" s="33" t="str">
        <f t="shared" si="7"/>
        <v/>
      </c>
      <c r="T71" s="115" t="s">
        <v>136</v>
      </c>
      <c r="U71" s="33" t="str">
        <f t="shared" si="5"/>
        <v/>
      </c>
    </row>
    <row r="72" spans="1:21" x14ac:dyDescent="0.25">
      <c r="A72" s="186"/>
      <c r="B72" s="187"/>
      <c r="C72" s="188"/>
      <c r="D72" s="189" t="s">
        <v>104</v>
      </c>
      <c r="E72" s="190"/>
      <c r="F72" s="191">
        <f t="shared" si="0"/>
        <v>0</v>
      </c>
      <c r="H72" s="173">
        <f t="shared" si="1"/>
        <v>0</v>
      </c>
      <c r="I72" s="165" t="s">
        <v>137</v>
      </c>
      <c r="J72" s="171"/>
      <c r="K72" s="166" t="s">
        <v>138</v>
      </c>
      <c r="L72" s="172"/>
      <c r="M72" s="166" t="s">
        <v>139</v>
      </c>
      <c r="N72" s="26">
        <f t="shared" si="2"/>
        <v>0</v>
      </c>
      <c r="O72" s="11"/>
      <c r="P72" s="173">
        <f t="shared" si="6"/>
        <v>0</v>
      </c>
      <c r="Q72" s="175">
        <f t="shared" si="6"/>
        <v>0</v>
      </c>
      <c r="R72" s="115" t="s">
        <v>140</v>
      </c>
      <c r="S72" s="33" t="str">
        <f t="shared" si="7"/>
        <v/>
      </c>
      <c r="T72" s="115" t="s">
        <v>141</v>
      </c>
      <c r="U72" s="33" t="str">
        <f t="shared" si="5"/>
        <v/>
      </c>
    </row>
    <row r="73" spans="1:21" x14ac:dyDescent="0.25">
      <c r="A73" s="186"/>
      <c r="B73" s="187"/>
      <c r="C73" s="188"/>
      <c r="D73" s="189" t="s">
        <v>100</v>
      </c>
      <c r="E73" s="190"/>
      <c r="F73" s="191">
        <f t="shared" si="0"/>
        <v>0</v>
      </c>
      <c r="H73" s="173">
        <f t="shared" si="1"/>
        <v>0</v>
      </c>
      <c r="I73" s="165" t="s">
        <v>142</v>
      </c>
      <c r="J73" s="171"/>
      <c r="K73" s="166" t="s">
        <v>143</v>
      </c>
      <c r="L73" s="172"/>
      <c r="M73" s="166" t="s">
        <v>144</v>
      </c>
      <c r="N73" s="26">
        <f t="shared" si="2"/>
        <v>0</v>
      </c>
      <c r="O73" s="11"/>
      <c r="P73" s="173">
        <f t="shared" si="6"/>
        <v>0</v>
      </c>
      <c r="Q73" s="175">
        <f t="shared" si="6"/>
        <v>0</v>
      </c>
      <c r="R73" s="115" t="s">
        <v>145</v>
      </c>
      <c r="S73" s="33" t="str">
        <f t="shared" si="7"/>
        <v/>
      </c>
      <c r="T73" s="115" t="s">
        <v>146</v>
      </c>
      <c r="U73" s="33" t="str">
        <f t="shared" si="5"/>
        <v/>
      </c>
    </row>
    <row r="74" spans="1:21" x14ac:dyDescent="0.25">
      <c r="A74" s="186"/>
      <c r="B74" s="187"/>
      <c r="C74" s="188"/>
      <c r="D74" s="189" t="s">
        <v>147</v>
      </c>
      <c r="E74" s="190"/>
      <c r="F74" s="191">
        <f t="shared" si="0"/>
        <v>0</v>
      </c>
      <c r="H74" s="173">
        <f t="shared" si="1"/>
        <v>0</v>
      </c>
      <c r="I74" s="165" t="s">
        <v>148</v>
      </c>
      <c r="J74" s="171"/>
      <c r="K74" s="166" t="s">
        <v>149</v>
      </c>
      <c r="L74" s="172"/>
      <c r="M74" s="166" t="s">
        <v>150</v>
      </c>
      <c r="N74" s="26">
        <f t="shared" si="2"/>
        <v>0</v>
      </c>
      <c r="O74" s="11"/>
      <c r="P74" s="173">
        <f t="shared" si="6"/>
        <v>0</v>
      </c>
      <c r="Q74" s="175">
        <f t="shared" si="6"/>
        <v>0</v>
      </c>
      <c r="R74" s="115" t="s">
        <v>151</v>
      </c>
      <c r="S74" s="33" t="str">
        <f t="shared" si="7"/>
        <v/>
      </c>
      <c r="T74" s="115" t="s">
        <v>152</v>
      </c>
      <c r="U74" s="33" t="str">
        <f t="shared" ref="U74:U185" si="8">IF(L74="","",(L74/N74)*E74)</f>
        <v/>
      </c>
    </row>
    <row r="75" spans="1:21" x14ac:dyDescent="0.25">
      <c r="A75" s="186"/>
      <c r="B75" s="187"/>
      <c r="C75" s="188"/>
      <c r="D75" s="189" t="s">
        <v>153</v>
      </c>
      <c r="E75" s="190"/>
      <c r="F75" s="191">
        <f t="shared" si="0"/>
        <v>0</v>
      </c>
      <c r="H75" s="173">
        <f t="shared" si="1"/>
        <v>0</v>
      </c>
      <c r="I75" s="165" t="s">
        <v>154</v>
      </c>
      <c r="J75" s="171"/>
      <c r="K75" s="166" t="s">
        <v>155</v>
      </c>
      <c r="L75" s="172"/>
      <c r="M75" s="166" t="s">
        <v>156</v>
      </c>
      <c r="N75" s="26">
        <f t="shared" si="2"/>
        <v>0</v>
      </c>
      <c r="O75" s="11"/>
      <c r="P75" s="173">
        <f t="shared" si="6"/>
        <v>0</v>
      </c>
      <c r="Q75" s="175">
        <f t="shared" si="6"/>
        <v>0</v>
      </c>
      <c r="R75" s="115" t="s">
        <v>157</v>
      </c>
      <c r="S75" s="33" t="str">
        <f t="shared" si="7"/>
        <v/>
      </c>
      <c r="T75" s="115" t="s">
        <v>158</v>
      </c>
      <c r="U75" s="33" t="str">
        <f t="shared" si="8"/>
        <v/>
      </c>
    </row>
    <row r="76" spans="1:21" x14ac:dyDescent="0.25">
      <c r="A76" s="186"/>
      <c r="B76" s="187"/>
      <c r="C76" s="188"/>
      <c r="D76" s="189" t="s">
        <v>159</v>
      </c>
      <c r="E76" s="190"/>
      <c r="F76" s="191">
        <f t="shared" si="0"/>
        <v>0</v>
      </c>
      <c r="H76" s="173">
        <f t="shared" si="1"/>
        <v>0</v>
      </c>
      <c r="I76" s="165" t="s">
        <v>160</v>
      </c>
      <c r="J76" s="171"/>
      <c r="K76" s="166" t="s">
        <v>161</v>
      </c>
      <c r="L76" s="172"/>
      <c r="M76" s="166" t="s">
        <v>162</v>
      </c>
      <c r="N76" s="26">
        <f t="shared" si="2"/>
        <v>0</v>
      </c>
      <c r="O76" s="11"/>
      <c r="P76" s="173">
        <f t="shared" si="6"/>
        <v>0</v>
      </c>
      <c r="Q76" s="175">
        <f t="shared" si="6"/>
        <v>0</v>
      </c>
      <c r="R76" s="115" t="s">
        <v>163</v>
      </c>
      <c r="S76" s="33" t="str">
        <f t="shared" si="7"/>
        <v/>
      </c>
      <c r="T76" s="115" t="s">
        <v>164</v>
      </c>
      <c r="U76" s="33" t="str">
        <f t="shared" si="8"/>
        <v/>
      </c>
    </row>
    <row r="77" spans="1:21" x14ac:dyDescent="0.25">
      <c r="A77" s="186"/>
      <c r="B77" s="187"/>
      <c r="C77" s="188"/>
      <c r="D77" s="189" t="s">
        <v>165</v>
      </c>
      <c r="E77" s="190"/>
      <c r="F77" s="191">
        <f t="shared" si="0"/>
        <v>0</v>
      </c>
      <c r="H77" s="173">
        <f t="shared" si="1"/>
        <v>0</v>
      </c>
      <c r="I77" s="165" t="s">
        <v>166</v>
      </c>
      <c r="J77" s="171"/>
      <c r="K77" s="166" t="s">
        <v>167</v>
      </c>
      <c r="L77" s="172"/>
      <c r="M77" s="166" t="s">
        <v>168</v>
      </c>
      <c r="N77" s="26">
        <f t="shared" si="2"/>
        <v>0</v>
      </c>
      <c r="O77" s="11"/>
      <c r="P77" s="173">
        <f t="shared" si="6"/>
        <v>0</v>
      </c>
      <c r="Q77" s="175">
        <f t="shared" si="6"/>
        <v>0</v>
      </c>
      <c r="R77" s="115" t="s">
        <v>169</v>
      </c>
      <c r="S77" s="33" t="str">
        <f t="shared" si="7"/>
        <v/>
      </c>
      <c r="T77" s="115" t="s">
        <v>170</v>
      </c>
      <c r="U77" s="33" t="str">
        <f t="shared" si="8"/>
        <v/>
      </c>
    </row>
    <row r="78" spans="1:21" x14ac:dyDescent="0.25">
      <c r="A78" s="186"/>
      <c r="B78" s="187"/>
      <c r="C78" s="188"/>
      <c r="D78" s="189" t="s">
        <v>171</v>
      </c>
      <c r="E78" s="190"/>
      <c r="F78" s="191">
        <f t="shared" si="0"/>
        <v>0</v>
      </c>
      <c r="H78" s="173">
        <f t="shared" si="1"/>
        <v>0</v>
      </c>
      <c r="I78" s="165" t="s">
        <v>172</v>
      </c>
      <c r="J78" s="171"/>
      <c r="K78" s="166" t="s">
        <v>173</v>
      </c>
      <c r="L78" s="172"/>
      <c r="M78" s="166" t="s">
        <v>174</v>
      </c>
      <c r="N78" s="26">
        <f t="shared" si="2"/>
        <v>0</v>
      </c>
      <c r="O78" s="11"/>
      <c r="P78" s="173">
        <f t="shared" si="6"/>
        <v>0</v>
      </c>
      <c r="Q78" s="175">
        <f t="shared" si="6"/>
        <v>0</v>
      </c>
      <c r="R78" s="115" t="s">
        <v>175</v>
      </c>
      <c r="S78" s="33" t="str">
        <f t="shared" si="7"/>
        <v/>
      </c>
      <c r="T78" s="115" t="s">
        <v>176</v>
      </c>
      <c r="U78" s="33" t="str">
        <f t="shared" si="8"/>
        <v/>
      </c>
    </row>
    <row r="79" spans="1:21" x14ac:dyDescent="0.25">
      <c r="A79" s="186"/>
      <c r="B79" s="187"/>
      <c r="C79" s="188"/>
      <c r="D79" s="189" t="s">
        <v>177</v>
      </c>
      <c r="E79" s="190"/>
      <c r="F79" s="191">
        <f t="shared" si="0"/>
        <v>0</v>
      </c>
      <c r="H79" s="173">
        <f t="shared" si="1"/>
        <v>0</v>
      </c>
      <c r="I79" s="165" t="s">
        <v>178</v>
      </c>
      <c r="J79" s="171"/>
      <c r="K79" s="166" t="s">
        <v>179</v>
      </c>
      <c r="L79" s="172"/>
      <c r="M79" s="166" t="s">
        <v>180</v>
      </c>
      <c r="N79" s="26">
        <f t="shared" si="2"/>
        <v>0</v>
      </c>
      <c r="O79" s="11"/>
      <c r="P79" s="173">
        <f t="shared" si="6"/>
        <v>0</v>
      </c>
      <c r="Q79" s="175">
        <f t="shared" si="6"/>
        <v>0</v>
      </c>
      <c r="R79" s="115" t="s">
        <v>181</v>
      </c>
      <c r="S79" s="33" t="str">
        <f t="shared" si="7"/>
        <v/>
      </c>
      <c r="T79" s="115" t="s">
        <v>182</v>
      </c>
      <c r="U79" s="33" t="str">
        <f t="shared" si="8"/>
        <v/>
      </c>
    </row>
    <row r="80" spans="1:21" x14ac:dyDescent="0.25">
      <c r="A80" s="186"/>
      <c r="B80" s="187"/>
      <c r="C80" s="188"/>
      <c r="D80" s="189" t="s">
        <v>183</v>
      </c>
      <c r="E80" s="190"/>
      <c r="F80" s="191">
        <f t="shared" si="0"/>
        <v>0</v>
      </c>
      <c r="H80" s="173">
        <f t="shared" si="1"/>
        <v>0</v>
      </c>
      <c r="I80" s="165" t="s">
        <v>184</v>
      </c>
      <c r="J80" s="171"/>
      <c r="K80" s="166" t="s">
        <v>185</v>
      </c>
      <c r="L80" s="172"/>
      <c r="M80" s="166" t="s">
        <v>186</v>
      </c>
      <c r="N80" s="26">
        <f t="shared" si="2"/>
        <v>0</v>
      </c>
      <c r="O80" s="11"/>
      <c r="P80" s="173">
        <f t="shared" si="6"/>
        <v>0</v>
      </c>
      <c r="Q80" s="175">
        <f t="shared" si="6"/>
        <v>0</v>
      </c>
      <c r="R80" s="115" t="s">
        <v>187</v>
      </c>
      <c r="S80" s="33" t="str">
        <f t="shared" si="7"/>
        <v/>
      </c>
      <c r="T80" s="115" t="s">
        <v>188</v>
      </c>
      <c r="U80" s="33" t="str">
        <f t="shared" si="8"/>
        <v/>
      </c>
    </row>
    <row r="81" spans="1:21" x14ac:dyDescent="0.25">
      <c r="A81" s="186"/>
      <c r="B81" s="187"/>
      <c r="C81" s="188"/>
      <c r="D81" s="189" t="s">
        <v>189</v>
      </c>
      <c r="E81" s="190"/>
      <c r="F81" s="191">
        <f t="shared" si="0"/>
        <v>0</v>
      </c>
      <c r="H81" s="173">
        <f t="shared" si="1"/>
        <v>0</v>
      </c>
      <c r="I81" s="165" t="s">
        <v>190</v>
      </c>
      <c r="J81" s="171"/>
      <c r="K81" s="166" t="s">
        <v>191</v>
      </c>
      <c r="L81" s="172"/>
      <c r="M81" s="166" t="s">
        <v>192</v>
      </c>
      <c r="N81" s="26">
        <f t="shared" si="2"/>
        <v>0</v>
      </c>
      <c r="O81" s="11"/>
      <c r="P81" s="173">
        <f t="shared" si="6"/>
        <v>0</v>
      </c>
      <c r="Q81" s="175">
        <f t="shared" si="6"/>
        <v>0</v>
      </c>
      <c r="R81" s="115" t="s">
        <v>193</v>
      </c>
      <c r="S81" s="33" t="str">
        <f t="shared" si="7"/>
        <v/>
      </c>
      <c r="T81" s="115" t="s">
        <v>194</v>
      </c>
      <c r="U81" s="33" t="str">
        <f t="shared" si="8"/>
        <v/>
      </c>
    </row>
    <row r="82" spans="1:21" x14ac:dyDescent="0.25">
      <c r="A82" s="186"/>
      <c r="B82" s="187"/>
      <c r="C82" s="188"/>
      <c r="D82" s="189" t="s">
        <v>195</v>
      </c>
      <c r="E82" s="190"/>
      <c r="F82" s="191">
        <f t="shared" si="0"/>
        <v>0</v>
      </c>
      <c r="H82" s="173">
        <f t="shared" si="1"/>
        <v>0</v>
      </c>
      <c r="I82" s="165" t="s">
        <v>196</v>
      </c>
      <c r="J82" s="171"/>
      <c r="K82" s="166" t="s">
        <v>197</v>
      </c>
      <c r="L82" s="172"/>
      <c r="M82" s="166" t="s">
        <v>198</v>
      </c>
      <c r="N82" s="26">
        <f t="shared" si="2"/>
        <v>0</v>
      </c>
      <c r="O82" s="11"/>
      <c r="P82" s="173">
        <f t="shared" si="6"/>
        <v>0</v>
      </c>
      <c r="Q82" s="175">
        <f t="shared" si="6"/>
        <v>0</v>
      </c>
      <c r="R82" s="115" t="s">
        <v>199</v>
      </c>
      <c r="S82" s="33" t="str">
        <f t="shared" si="7"/>
        <v/>
      </c>
      <c r="T82" s="115" t="s">
        <v>200</v>
      </c>
      <c r="U82" s="33" t="str">
        <f t="shared" si="8"/>
        <v/>
      </c>
    </row>
    <row r="83" spans="1:21" x14ac:dyDescent="0.25">
      <c r="A83" s="186"/>
      <c r="B83" s="187"/>
      <c r="C83" s="188"/>
      <c r="D83" s="189" t="s">
        <v>201</v>
      </c>
      <c r="E83" s="190"/>
      <c r="F83" s="191">
        <f t="shared" si="0"/>
        <v>0</v>
      </c>
      <c r="H83" s="173">
        <f t="shared" si="1"/>
        <v>0</v>
      </c>
      <c r="I83" s="165" t="s">
        <v>202</v>
      </c>
      <c r="J83" s="171"/>
      <c r="K83" s="166" t="s">
        <v>203</v>
      </c>
      <c r="L83" s="172"/>
      <c r="M83" s="166" t="s">
        <v>204</v>
      </c>
      <c r="N83" s="26">
        <f t="shared" si="2"/>
        <v>0</v>
      </c>
      <c r="O83" s="11"/>
      <c r="P83" s="173">
        <f t="shared" si="6"/>
        <v>0</v>
      </c>
      <c r="Q83" s="175">
        <f t="shared" si="6"/>
        <v>0</v>
      </c>
      <c r="R83" s="115" t="s">
        <v>205</v>
      </c>
      <c r="S83" s="33" t="str">
        <f t="shared" si="7"/>
        <v/>
      </c>
      <c r="T83" s="115" t="s">
        <v>206</v>
      </c>
      <c r="U83" s="33" t="str">
        <f t="shared" si="8"/>
        <v/>
      </c>
    </row>
    <row r="84" spans="1:21" x14ac:dyDescent="0.25">
      <c r="A84" s="186"/>
      <c r="B84" s="187"/>
      <c r="C84" s="188"/>
      <c r="D84" s="189" t="s">
        <v>207</v>
      </c>
      <c r="E84" s="190"/>
      <c r="F84" s="191">
        <f t="shared" si="0"/>
        <v>0</v>
      </c>
      <c r="H84" s="173">
        <f t="shared" si="1"/>
        <v>0</v>
      </c>
      <c r="I84" s="165" t="s">
        <v>208</v>
      </c>
      <c r="J84" s="171"/>
      <c r="K84" s="166" t="s">
        <v>209</v>
      </c>
      <c r="L84" s="172"/>
      <c r="M84" s="166" t="s">
        <v>210</v>
      </c>
      <c r="N84" s="26">
        <f t="shared" si="2"/>
        <v>0</v>
      </c>
      <c r="O84" s="11"/>
      <c r="P84" s="173">
        <f t="shared" si="6"/>
        <v>0</v>
      </c>
      <c r="Q84" s="175">
        <f t="shared" si="6"/>
        <v>0</v>
      </c>
      <c r="R84" s="115" t="s">
        <v>211</v>
      </c>
      <c r="S84" s="33" t="str">
        <f t="shared" si="7"/>
        <v/>
      </c>
      <c r="T84" s="115" t="s">
        <v>212</v>
      </c>
      <c r="U84" s="33" t="str">
        <f t="shared" si="8"/>
        <v/>
      </c>
    </row>
    <row r="85" spans="1:21" x14ac:dyDescent="0.25">
      <c r="A85" s="186"/>
      <c r="B85" s="187"/>
      <c r="C85" s="188"/>
      <c r="D85" s="189" t="s">
        <v>213</v>
      </c>
      <c r="E85" s="190"/>
      <c r="F85" s="191">
        <f t="shared" si="0"/>
        <v>0</v>
      </c>
      <c r="H85" s="173">
        <f t="shared" si="1"/>
        <v>0</v>
      </c>
      <c r="I85" s="165" t="s">
        <v>214</v>
      </c>
      <c r="J85" s="171"/>
      <c r="K85" s="166" t="s">
        <v>215</v>
      </c>
      <c r="L85" s="172"/>
      <c r="M85" s="166" t="s">
        <v>216</v>
      </c>
      <c r="N85" s="26">
        <f t="shared" si="2"/>
        <v>0</v>
      </c>
      <c r="O85" s="11"/>
      <c r="P85" s="173">
        <f t="shared" si="6"/>
        <v>0</v>
      </c>
      <c r="Q85" s="175">
        <f t="shared" si="6"/>
        <v>0</v>
      </c>
      <c r="R85" s="115" t="s">
        <v>217</v>
      </c>
      <c r="S85" s="33" t="str">
        <f t="shared" si="7"/>
        <v/>
      </c>
      <c r="T85" s="115" t="s">
        <v>218</v>
      </c>
      <c r="U85" s="33" t="str">
        <f t="shared" si="8"/>
        <v/>
      </c>
    </row>
    <row r="86" spans="1:21" x14ac:dyDescent="0.25">
      <c r="A86" s="186"/>
      <c r="B86" s="187"/>
      <c r="C86" s="188"/>
      <c r="D86" s="189" t="s">
        <v>219</v>
      </c>
      <c r="E86" s="190"/>
      <c r="F86" s="191">
        <f t="shared" si="0"/>
        <v>0</v>
      </c>
      <c r="H86" s="173">
        <f t="shared" si="1"/>
        <v>0</v>
      </c>
      <c r="I86" s="165" t="s">
        <v>220</v>
      </c>
      <c r="J86" s="171"/>
      <c r="K86" s="166" t="s">
        <v>221</v>
      </c>
      <c r="L86" s="172"/>
      <c r="M86" s="166" t="s">
        <v>222</v>
      </c>
      <c r="N86" s="26">
        <f t="shared" si="2"/>
        <v>0</v>
      </c>
      <c r="O86" s="11"/>
      <c r="P86" s="173">
        <f t="shared" si="6"/>
        <v>0</v>
      </c>
      <c r="Q86" s="175">
        <f t="shared" si="6"/>
        <v>0</v>
      </c>
      <c r="R86" s="115" t="s">
        <v>223</v>
      </c>
      <c r="S86" s="33" t="str">
        <f t="shared" si="7"/>
        <v/>
      </c>
      <c r="T86" s="115" t="s">
        <v>224</v>
      </c>
      <c r="U86" s="33" t="str">
        <f t="shared" si="8"/>
        <v/>
      </c>
    </row>
    <row r="87" spans="1:21" x14ac:dyDescent="0.25">
      <c r="A87" s="186"/>
      <c r="B87" s="187"/>
      <c r="C87" s="188"/>
      <c r="D87" s="189" t="s">
        <v>46</v>
      </c>
      <c r="E87" s="190"/>
      <c r="F87" s="191">
        <f t="shared" si="0"/>
        <v>0</v>
      </c>
      <c r="H87" s="173">
        <f t="shared" si="1"/>
        <v>0</v>
      </c>
      <c r="I87" s="165" t="s">
        <v>47</v>
      </c>
      <c r="J87" s="171"/>
      <c r="K87" s="166" t="s">
        <v>48</v>
      </c>
      <c r="L87" s="172"/>
      <c r="M87" s="166" t="s">
        <v>49</v>
      </c>
      <c r="N87" s="26">
        <f t="shared" si="2"/>
        <v>0</v>
      </c>
      <c r="O87" s="11"/>
      <c r="P87" s="173">
        <f t="shared" si="6"/>
        <v>0</v>
      </c>
      <c r="Q87" s="175">
        <f t="shared" si="6"/>
        <v>0</v>
      </c>
      <c r="R87" s="115" t="s">
        <v>50</v>
      </c>
      <c r="S87" s="33" t="str">
        <f t="shared" si="7"/>
        <v/>
      </c>
      <c r="T87" s="115" t="s">
        <v>51</v>
      </c>
      <c r="U87" s="33" t="str">
        <f t="shared" si="8"/>
        <v/>
      </c>
    </row>
    <row r="88" spans="1:21" x14ac:dyDescent="0.25">
      <c r="A88" s="186"/>
      <c r="B88" s="187"/>
      <c r="C88" s="188"/>
      <c r="D88" s="189" t="s">
        <v>53</v>
      </c>
      <c r="E88" s="190"/>
      <c r="F88" s="191">
        <f t="shared" si="0"/>
        <v>0</v>
      </c>
      <c r="H88" s="173">
        <f t="shared" si="1"/>
        <v>0</v>
      </c>
      <c r="I88" s="165" t="s">
        <v>54</v>
      </c>
      <c r="J88" s="171"/>
      <c r="K88" s="166" t="s">
        <v>55</v>
      </c>
      <c r="L88" s="172"/>
      <c r="M88" s="166" t="s">
        <v>56</v>
      </c>
      <c r="N88" s="26">
        <f t="shared" si="2"/>
        <v>0</v>
      </c>
      <c r="O88" s="11"/>
      <c r="P88" s="173">
        <f t="shared" si="6"/>
        <v>0</v>
      </c>
      <c r="Q88" s="175">
        <f t="shared" si="6"/>
        <v>0</v>
      </c>
      <c r="R88" s="115" t="s">
        <v>57</v>
      </c>
      <c r="S88" s="33" t="str">
        <f t="shared" si="7"/>
        <v/>
      </c>
      <c r="T88" s="115" t="s">
        <v>58</v>
      </c>
      <c r="U88" s="33" t="str">
        <f t="shared" si="8"/>
        <v/>
      </c>
    </row>
    <row r="89" spans="1:21" x14ac:dyDescent="0.25">
      <c r="A89" s="186"/>
      <c r="B89" s="187"/>
      <c r="C89" s="188"/>
      <c r="D89" s="189" t="s">
        <v>60</v>
      </c>
      <c r="E89" s="190"/>
      <c r="F89" s="191">
        <f t="shared" si="0"/>
        <v>0</v>
      </c>
      <c r="H89" s="173">
        <f t="shared" si="1"/>
        <v>0</v>
      </c>
      <c r="I89" s="165" t="s">
        <v>61</v>
      </c>
      <c r="J89" s="171"/>
      <c r="K89" s="166" t="s">
        <v>62</v>
      </c>
      <c r="L89" s="172"/>
      <c r="M89" s="166" t="s">
        <v>63</v>
      </c>
      <c r="N89" s="26">
        <f t="shared" si="2"/>
        <v>0</v>
      </c>
      <c r="O89" s="11"/>
      <c r="P89" s="173">
        <f t="shared" si="6"/>
        <v>0</v>
      </c>
      <c r="Q89" s="175">
        <f t="shared" si="6"/>
        <v>0</v>
      </c>
      <c r="R89" s="115" t="s">
        <v>64</v>
      </c>
      <c r="S89" s="33" t="str">
        <f t="shared" si="7"/>
        <v/>
      </c>
      <c r="T89" s="115" t="s">
        <v>65</v>
      </c>
      <c r="U89" s="33" t="str">
        <f t="shared" si="8"/>
        <v/>
      </c>
    </row>
    <row r="90" spans="1:21" x14ac:dyDescent="0.25">
      <c r="A90" s="186"/>
      <c r="B90" s="187"/>
      <c r="C90" s="188"/>
      <c r="D90" s="189" t="s">
        <v>67</v>
      </c>
      <c r="E90" s="190"/>
      <c r="F90" s="191">
        <f t="shared" si="0"/>
        <v>0</v>
      </c>
      <c r="H90" s="173">
        <f t="shared" si="1"/>
        <v>0</v>
      </c>
      <c r="I90" s="165" t="s">
        <v>68</v>
      </c>
      <c r="J90" s="171"/>
      <c r="K90" s="166" t="s">
        <v>69</v>
      </c>
      <c r="L90" s="172"/>
      <c r="M90" s="166" t="s">
        <v>70</v>
      </c>
      <c r="N90" s="26">
        <f t="shared" si="2"/>
        <v>0</v>
      </c>
      <c r="O90" s="11"/>
      <c r="P90" s="173">
        <f t="shared" si="6"/>
        <v>0</v>
      </c>
      <c r="Q90" s="175">
        <f t="shared" si="6"/>
        <v>0</v>
      </c>
      <c r="R90" s="115" t="s">
        <v>116</v>
      </c>
      <c r="S90" s="33" t="str">
        <f t="shared" si="7"/>
        <v/>
      </c>
      <c r="T90" s="115" t="s">
        <v>117</v>
      </c>
      <c r="U90" s="33" t="str">
        <f t="shared" si="8"/>
        <v/>
      </c>
    </row>
    <row r="91" spans="1:21" x14ac:dyDescent="0.25">
      <c r="A91" s="186"/>
      <c r="B91" s="187"/>
      <c r="C91" s="188"/>
      <c r="D91" s="189" t="s">
        <v>74</v>
      </c>
      <c r="E91" s="190"/>
      <c r="F91" s="191">
        <f t="shared" si="0"/>
        <v>0</v>
      </c>
      <c r="H91" s="173">
        <f t="shared" si="1"/>
        <v>0</v>
      </c>
      <c r="I91" s="165" t="s">
        <v>75</v>
      </c>
      <c r="J91" s="171"/>
      <c r="K91" s="166" t="s">
        <v>76</v>
      </c>
      <c r="L91" s="172"/>
      <c r="M91" s="166" t="s">
        <v>77</v>
      </c>
      <c r="N91" s="26">
        <f t="shared" si="2"/>
        <v>0</v>
      </c>
      <c r="O91" s="11"/>
      <c r="P91" s="173">
        <f t="shared" si="6"/>
        <v>0</v>
      </c>
      <c r="Q91" s="175">
        <f t="shared" si="6"/>
        <v>0</v>
      </c>
      <c r="R91" s="115" t="s">
        <v>78</v>
      </c>
      <c r="S91" s="33" t="str">
        <f t="shared" si="7"/>
        <v/>
      </c>
      <c r="T91" s="115" t="s">
        <v>79</v>
      </c>
      <c r="U91" s="33" t="str">
        <f t="shared" si="8"/>
        <v/>
      </c>
    </row>
    <row r="92" spans="1:21" x14ac:dyDescent="0.25">
      <c r="A92" s="186"/>
      <c r="B92" s="187"/>
      <c r="C92" s="188"/>
      <c r="D92" s="189" t="s">
        <v>81</v>
      </c>
      <c r="E92" s="190"/>
      <c r="F92" s="191">
        <f t="shared" si="0"/>
        <v>0</v>
      </c>
      <c r="H92" s="173">
        <f t="shared" si="1"/>
        <v>0</v>
      </c>
      <c r="I92" s="165" t="s">
        <v>82</v>
      </c>
      <c r="J92" s="171"/>
      <c r="K92" s="166" t="s">
        <v>83</v>
      </c>
      <c r="L92" s="172"/>
      <c r="M92" s="166" t="s">
        <v>84</v>
      </c>
      <c r="N92" s="26">
        <f t="shared" si="2"/>
        <v>0</v>
      </c>
      <c r="O92" s="11"/>
      <c r="P92" s="173">
        <f t="shared" si="6"/>
        <v>0</v>
      </c>
      <c r="Q92" s="175">
        <f t="shared" si="6"/>
        <v>0</v>
      </c>
      <c r="R92" s="115" t="s">
        <v>85</v>
      </c>
      <c r="S92" s="33" t="str">
        <f t="shared" si="7"/>
        <v/>
      </c>
      <c r="T92" s="115" t="s">
        <v>86</v>
      </c>
      <c r="U92" s="33" t="str">
        <f t="shared" si="8"/>
        <v/>
      </c>
    </row>
    <row r="93" spans="1:21" x14ac:dyDescent="0.25">
      <c r="A93" s="186"/>
      <c r="B93" s="187"/>
      <c r="C93" s="188"/>
      <c r="D93" s="189" t="s">
        <v>89</v>
      </c>
      <c r="E93" s="190"/>
      <c r="F93" s="191">
        <f t="shared" si="0"/>
        <v>0</v>
      </c>
      <c r="H93" s="173">
        <f t="shared" si="1"/>
        <v>0</v>
      </c>
      <c r="I93" s="165" t="s">
        <v>90</v>
      </c>
      <c r="J93" s="171"/>
      <c r="K93" s="166" t="s">
        <v>91</v>
      </c>
      <c r="L93" s="172"/>
      <c r="M93" s="166" t="s">
        <v>92</v>
      </c>
      <c r="N93" s="26">
        <f t="shared" si="2"/>
        <v>0</v>
      </c>
      <c r="O93" s="11"/>
      <c r="P93" s="173">
        <f t="shared" si="6"/>
        <v>0</v>
      </c>
      <c r="Q93" s="175">
        <f t="shared" si="6"/>
        <v>0</v>
      </c>
      <c r="R93" s="115" t="s">
        <v>118</v>
      </c>
      <c r="S93" s="33" t="str">
        <f t="shared" si="7"/>
        <v/>
      </c>
      <c r="T93" s="115" t="s">
        <v>119</v>
      </c>
      <c r="U93" s="33" t="str">
        <f t="shared" si="8"/>
        <v/>
      </c>
    </row>
    <row r="94" spans="1:21" x14ac:dyDescent="0.25">
      <c r="A94" s="186"/>
      <c r="B94" s="187"/>
      <c r="C94" s="188"/>
      <c r="D94" s="189" t="s">
        <v>93</v>
      </c>
      <c r="E94" s="190"/>
      <c r="F94" s="191">
        <f t="shared" si="0"/>
        <v>0</v>
      </c>
      <c r="H94" s="173">
        <f t="shared" si="1"/>
        <v>0</v>
      </c>
      <c r="I94" s="165" t="s">
        <v>94</v>
      </c>
      <c r="J94" s="171"/>
      <c r="K94" s="166" t="s">
        <v>95</v>
      </c>
      <c r="L94" s="172"/>
      <c r="M94" s="166" t="s">
        <v>96</v>
      </c>
      <c r="N94" s="26">
        <f t="shared" si="2"/>
        <v>0</v>
      </c>
      <c r="O94" s="11"/>
      <c r="P94" s="173">
        <f t="shared" si="6"/>
        <v>0</v>
      </c>
      <c r="Q94" s="175">
        <f t="shared" si="6"/>
        <v>0</v>
      </c>
      <c r="R94" s="115" t="s">
        <v>120</v>
      </c>
      <c r="S94" s="33" t="str">
        <f t="shared" si="7"/>
        <v/>
      </c>
      <c r="T94" s="115" t="s">
        <v>121</v>
      </c>
      <c r="U94" s="33" t="str">
        <f t="shared" si="8"/>
        <v/>
      </c>
    </row>
    <row r="95" spans="1:21" x14ac:dyDescent="0.25">
      <c r="A95" s="186"/>
      <c r="B95" s="187"/>
      <c r="C95" s="188"/>
      <c r="D95" s="189" t="s">
        <v>98</v>
      </c>
      <c r="E95" s="190"/>
      <c r="F95" s="191">
        <f t="shared" si="0"/>
        <v>0</v>
      </c>
      <c r="H95" s="173">
        <f t="shared" si="1"/>
        <v>0</v>
      </c>
      <c r="I95" s="165" t="s">
        <v>122</v>
      </c>
      <c r="J95" s="171"/>
      <c r="K95" s="166" t="s">
        <v>123</v>
      </c>
      <c r="L95" s="172"/>
      <c r="M95" s="166" t="s">
        <v>124</v>
      </c>
      <c r="N95" s="26">
        <f t="shared" si="2"/>
        <v>0</v>
      </c>
      <c r="O95" s="11"/>
      <c r="P95" s="173">
        <f t="shared" si="6"/>
        <v>0</v>
      </c>
      <c r="Q95" s="175">
        <f t="shared" si="6"/>
        <v>0</v>
      </c>
      <c r="R95" s="115" t="s">
        <v>125</v>
      </c>
      <c r="S95" s="33" t="str">
        <f t="shared" si="7"/>
        <v/>
      </c>
      <c r="T95" s="115" t="s">
        <v>126</v>
      </c>
      <c r="U95" s="33" t="str">
        <f t="shared" si="8"/>
        <v/>
      </c>
    </row>
    <row r="96" spans="1:21" x14ac:dyDescent="0.25">
      <c r="A96" s="186"/>
      <c r="B96" s="187"/>
      <c r="C96" s="188"/>
      <c r="D96" s="189" t="s">
        <v>103</v>
      </c>
      <c r="E96" s="190"/>
      <c r="F96" s="191">
        <f t="shared" si="0"/>
        <v>0</v>
      </c>
      <c r="H96" s="173">
        <f t="shared" si="1"/>
        <v>0</v>
      </c>
      <c r="I96" s="165" t="s">
        <v>127</v>
      </c>
      <c r="J96" s="171"/>
      <c r="K96" s="166" t="s">
        <v>128</v>
      </c>
      <c r="L96" s="172"/>
      <c r="M96" s="166" t="s">
        <v>129</v>
      </c>
      <c r="N96" s="26">
        <f t="shared" si="2"/>
        <v>0</v>
      </c>
      <c r="O96" s="11"/>
      <c r="P96" s="173">
        <f t="shared" si="6"/>
        <v>0</v>
      </c>
      <c r="Q96" s="175">
        <f t="shared" si="6"/>
        <v>0</v>
      </c>
      <c r="R96" s="115" t="s">
        <v>130</v>
      </c>
      <c r="S96" s="33" t="str">
        <f t="shared" si="7"/>
        <v/>
      </c>
      <c r="T96" s="115" t="s">
        <v>131</v>
      </c>
      <c r="U96" s="33" t="str">
        <f t="shared" si="8"/>
        <v/>
      </c>
    </row>
    <row r="97" spans="1:21" x14ac:dyDescent="0.25">
      <c r="A97" s="186"/>
      <c r="B97" s="187"/>
      <c r="C97" s="188"/>
      <c r="D97" s="189" t="s">
        <v>99</v>
      </c>
      <c r="E97" s="190"/>
      <c r="F97" s="191">
        <f t="shared" si="0"/>
        <v>0</v>
      </c>
      <c r="H97" s="173">
        <f t="shared" si="1"/>
        <v>0</v>
      </c>
      <c r="I97" s="165" t="s">
        <v>132</v>
      </c>
      <c r="J97" s="171"/>
      <c r="K97" s="166" t="s">
        <v>133</v>
      </c>
      <c r="L97" s="172"/>
      <c r="M97" s="166" t="s">
        <v>134</v>
      </c>
      <c r="N97" s="26">
        <f t="shared" si="2"/>
        <v>0</v>
      </c>
      <c r="O97" s="11"/>
      <c r="P97" s="173">
        <f t="shared" si="6"/>
        <v>0</v>
      </c>
      <c r="Q97" s="175">
        <f t="shared" si="6"/>
        <v>0</v>
      </c>
      <c r="R97" s="115" t="s">
        <v>135</v>
      </c>
      <c r="S97" s="33" t="str">
        <f t="shared" si="7"/>
        <v/>
      </c>
      <c r="T97" s="115" t="s">
        <v>136</v>
      </c>
      <c r="U97" s="33" t="str">
        <f t="shared" si="8"/>
        <v/>
      </c>
    </row>
    <row r="98" spans="1:21" x14ac:dyDescent="0.25">
      <c r="A98" s="186"/>
      <c r="B98" s="187"/>
      <c r="C98" s="188"/>
      <c r="D98" s="189" t="s">
        <v>104</v>
      </c>
      <c r="E98" s="190"/>
      <c r="F98" s="191">
        <f t="shared" si="0"/>
        <v>0</v>
      </c>
      <c r="H98" s="173">
        <f t="shared" si="1"/>
        <v>0</v>
      </c>
      <c r="I98" s="165" t="s">
        <v>137</v>
      </c>
      <c r="J98" s="171"/>
      <c r="K98" s="166" t="s">
        <v>138</v>
      </c>
      <c r="L98" s="172"/>
      <c r="M98" s="166" t="s">
        <v>139</v>
      </c>
      <c r="N98" s="26">
        <f t="shared" si="2"/>
        <v>0</v>
      </c>
      <c r="O98" s="11"/>
      <c r="P98" s="173">
        <f t="shared" si="6"/>
        <v>0</v>
      </c>
      <c r="Q98" s="175">
        <f t="shared" si="6"/>
        <v>0</v>
      </c>
      <c r="R98" s="115" t="s">
        <v>140</v>
      </c>
      <c r="S98" s="33" t="str">
        <f t="shared" si="7"/>
        <v/>
      </c>
      <c r="T98" s="115" t="s">
        <v>141</v>
      </c>
      <c r="U98" s="33" t="str">
        <f t="shared" si="8"/>
        <v/>
      </c>
    </row>
    <row r="99" spans="1:21" x14ac:dyDescent="0.25">
      <c r="A99" s="186"/>
      <c r="B99" s="187"/>
      <c r="C99" s="188"/>
      <c r="D99" s="189" t="s">
        <v>100</v>
      </c>
      <c r="E99" s="190"/>
      <c r="F99" s="191">
        <f t="shared" si="0"/>
        <v>0</v>
      </c>
      <c r="H99" s="173">
        <f t="shared" si="1"/>
        <v>0</v>
      </c>
      <c r="I99" s="165" t="s">
        <v>142</v>
      </c>
      <c r="J99" s="171"/>
      <c r="K99" s="166" t="s">
        <v>143</v>
      </c>
      <c r="L99" s="172"/>
      <c r="M99" s="166" t="s">
        <v>144</v>
      </c>
      <c r="N99" s="26">
        <f t="shared" si="2"/>
        <v>0</v>
      </c>
      <c r="O99" s="11"/>
      <c r="P99" s="173">
        <f t="shared" si="6"/>
        <v>0</v>
      </c>
      <c r="Q99" s="175">
        <f t="shared" si="6"/>
        <v>0</v>
      </c>
      <c r="R99" s="115" t="s">
        <v>145</v>
      </c>
      <c r="S99" s="33" t="str">
        <f t="shared" si="7"/>
        <v/>
      </c>
      <c r="T99" s="115" t="s">
        <v>146</v>
      </c>
      <c r="U99" s="33" t="str">
        <f t="shared" si="8"/>
        <v/>
      </c>
    </row>
    <row r="100" spans="1:21" x14ac:dyDescent="0.25">
      <c r="A100" s="186"/>
      <c r="B100" s="187"/>
      <c r="C100" s="188"/>
      <c r="D100" s="189" t="s">
        <v>147</v>
      </c>
      <c r="E100" s="190"/>
      <c r="F100" s="191">
        <f t="shared" si="0"/>
        <v>0</v>
      </c>
      <c r="H100" s="173">
        <f t="shared" si="1"/>
        <v>0</v>
      </c>
      <c r="I100" s="165" t="s">
        <v>148</v>
      </c>
      <c r="J100" s="171"/>
      <c r="K100" s="166" t="s">
        <v>149</v>
      </c>
      <c r="L100" s="172"/>
      <c r="M100" s="166" t="s">
        <v>150</v>
      </c>
      <c r="N100" s="26">
        <f t="shared" si="2"/>
        <v>0</v>
      </c>
      <c r="O100" s="11"/>
      <c r="P100" s="173">
        <f t="shared" si="6"/>
        <v>0</v>
      </c>
      <c r="Q100" s="175">
        <f t="shared" si="6"/>
        <v>0</v>
      </c>
      <c r="R100" s="115" t="s">
        <v>151</v>
      </c>
      <c r="S100" s="33" t="str">
        <f t="shared" si="7"/>
        <v/>
      </c>
      <c r="T100" s="115" t="s">
        <v>152</v>
      </c>
      <c r="U100" s="33" t="str">
        <f t="shared" si="8"/>
        <v/>
      </c>
    </row>
    <row r="101" spans="1:21" x14ac:dyDescent="0.25">
      <c r="A101" s="186"/>
      <c r="B101" s="187"/>
      <c r="C101" s="188"/>
      <c r="D101" s="189" t="s">
        <v>153</v>
      </c>
      <c r="E101" s="190"/>
      <c r="F101" s="191">
        <f t="shared" si="0"/>
        <v>0</v>
      </c>
      <c r="H101" s="173">
        <f t="shared" si="1"/>
        <v>0</v>
      </c>
      <c r="I101" s="165" t="s">
        <v>154</v>
      </c>
      <c r="J101" s="171"/>
      <c r="K101" s="166" t="s">
        <v>155</v>
      </c>
      <c r="L101" s="172"/>
      <c r="M101" s="166" t="s">
        <v>156</v>
      </c>
      <c r="N101" s="26">
        <f t="shared" si="2"/>
        <v>0</v>
      </c>
      <c r="O101" s="11"/>
      <c r="P101" s="173">
        <f t="shared" si="6"/>
        <v>0</v>
      </c>
      <c r="Q101" s="175">
        <f t="shared" si="6"/>
        <v>0</v>
      </c>
      <c r="R101" s="115" t="s">
        <v>157</v>
      </c>
      <c r="S101" s="33" t="str">
        <f t="shared" si="7"/>
        <v/>
      </c>
      <c r="T101" s="115" t="s">
        <v>158</v>
      </c>
      <c r="U101" s="33" t="str">
        <f t="shared" si="8"/>
        <v/>
      </c>
    </row>
    <row r="102" spans="1:21" x14ac:dyDescent="0.25">
      <c r="A102" s="186"/>
      <c r="B102" s="187"/>
      <c r="C102" s="188"/>
      <c r="D102" s="189" t="s">
        <v>159</v>
      </c>
      <c r="E102" s="190"/>
      <c r="F102" s="191">
        <f t="shared" si="0"/>
        <v>0</v>
      </c>
      <c r="H102" s="173">
        <f t="shared" si="1"/>
        <v>0</v>
      </c>
      <c r="I102" s="165" t="s">
        <v>160</v>
      </c>
      <c r="J102" s="171"/>
      <c r="K102" s="166" t="s">
        <v>161</v>
      </c>
      <c r="L102" s="172"/>
      <c r="M102" s="166" t="s">
        <v>162</v>
      </c>
      <c r="N102" s="26">
        <f t="shared" si="2"/>
        <v>0</v>
      </c>
      <c r="O102" s="11"/>
      <c r="P102" s="173">
        <f t="shared" si="6"/>
        <v>0</v>
      </c>
      <c r="Q102" s="175">
        <f t="shared" si="6"/>
        <v>0</v>
      </c>
      <c r="R102" s="115" t="s">
        <v>163</v>
      </c>
      <c r="S102" s="33" t="str">
        <f t="shared" si="7"/>
        <v/>
      </c>
      <c r="T102" s="115" t="s">
        <v>164</v>
      </c>
      <c r="U102" s="33" t="str">
        <f t="shared" si="8"/>
        <v/>
      </c>
    </row>
    <row r="103" spans="1:21" x14ac:dyDescent="0.25">
      <c r="A103" s="186"/>
      <c r="B103" s="187"/>
      <c r="C103" s="188"/>
      <c r="D103" s="189" t="s">
        <v>165</v>
      </c>
      <c r="E103" s="190"/>
      <c r="F103" s="191">
        <f t="shared" si="0"/>
        <v>0</v>
      </c>
      <c r="H103" s="173">
        <f t="shared" si="1"/>
        <v>0</v>
      </c>
      <c r="I103" s="165" t="s">
        <v>166</v>
      </c>
      <c r="J103" s="171"/>
      <c r="K103" s="166" t="s">
        <v>167</v>
      </c>
      <c r="L103" s="172"/>
      <c r="M103" s="166" t="s">
        <v>168</v>
      </c>
      <c r="N103" s="26">
        <f t="shared" si="2"/>
        <v>0</v>
      </c>
      <c r="O103" s="11"/>
      <c r="P103" s="173">
        <f t="shared" si="6"/>
        <v>0</v>
      </c>
      <c r="Q103" s="175">
        <f t="shared" si="6"/>
        <v>0</v>
      </c>
      <c r="R103" s="115" t="s">
        <v>169</v>
      </c>
      <c r="S103" s="33" t="str">
        <f t="shared" si="7"/>
        <v/>
      </c>
      <c r="T103" s="115" t="s">
        <v>170</v>
      </c>
      <c r="U103" s="33" t="str">
        <f t="shared" si="8"/>
        <v/>
      </c>
    </row>
    <row r="104" spans="1:21" x14ac:dyDescent="0.25">
      <c r="A104" s="186"/>
      <c r="B104" s="187"/>
      <c r="C104" s="188"/>
      <c r="D104" s="189" t="s">
        <v>171</v>
      </c>
      <c r="E104" s="190"/>
      <c r="F104" s="191">
        <f t="shared" si="0"/>
        <v>0</v>
      </c>
      <c r="H104" s="173">
        <f t="shared" si="1"/>
        <v>0</v>
      </c>
      <c r="I104" s="165" t="s">
        <v>172</v>
      </c>
      <c r="J104" s="171"/>
      <c r="K104" s="166" t="s">
        <v>173</v>
      </c>
      <c r="L104" s="172"/>
      <c r="M104" s="166" t="s">
        <v>174</v>
      </c>
      <c r="N104" s="26">
        <f t="shared" si="2"/>
        <v>0</v>
      </c>
      <c r="O104" s="11"/>
      <c r="P104" s="173">
        <f t="shared" si="6"/>
        <v>0</v>
      </c>
      <c r="Q104" s="175">
        <f t="shared" si="6"/>
        <v>0</v>
      </c>
      <c r="R104" s="115" t="s">
        <v>175</v>
      </c>
      <c r="S104" s="33" t="str">
        <f t="shared" si="7"/>
        <v/>
      </c>
      <c r="T104" s="115" t="s">
        <v>176</v>
      </c>
      <c r="U104" s="33" t="str">
        <f t="shared" si="8"/>
        <v/>
      </c>
    </row>
    <row r="105" spans="1:21" x14ac:dyDescent="0.25">
      <c r="A105" s="186"/>
      <c r="B105" s="187"/>
      <c r="C105" s="188"/>
      <c r="D105" s="189" t="s">
        <v>177</v>
      </c>
      <c r="E105" s="190"/>
      <c r="F105" s="191">
        <f t="shared" si="0"/>
        <v>0</v>
      </c>
      <c r="H105" s="173">
        <f t="shared" si="1"/>
        <v>0</v>
      </c>
      <c r="I105" s="165" t="s">
        <v>178</v>
      </c>
      <c r="J105" s="171"/>
      <c r="K105" s="166" t="s">
        <v>179</v>
      </c>
      <c r="L105" s="172"/>
      <c r="M105" s="166" t="s">
        <v>180</v>
      </c>
      <c r="N105" s="26">
        <f t="shared" si="2"/>
        <v>0</v>
      </c>
      <c r="O105" s="11"/>
      <c r="P105" s="173">
        <f t="shared" si="6"/>
        <v>0</v>
      </c>
      <c r="Q105" s="175">
        <f t="shared" si="6"/>
        <v>0</v>
      </c>
      <c r="R105" s="115" t="s">
        <v>181</v>
      </c>
      <c r="S105" s="33" t="str">
        <f t="shared" si="7"/>
        <v/>
      </c>
      <c r="T105" s="115" t="s">
        <v>182</v>
      </c>
      <c r="U105" s="33" t="str">
        <f t="shared" si="8"/>
        <v/>
      </c>
    </row>
    <row r="106" spans="1:21" x14ac:dyDescent="0.25">
      <c r="A106" s="186"/>
      <c r="B106" s="187"/>
      <c r="C106" s="188"/>
      <c r="D106" s="189" t="s">
        <v>183</v>
      </c>
      <c r="E106" s="190"/>
      <c r="F106" s="191">
        <f t="shared" si="0"/>
        <v>0</v>
      </c>
      <c r="H106" s="173">
        <f t="shared" si="1"/>
        <v>0</v>
      </c>
      <c r="I106" s="165" t="s">
        <v>184</v>
      </c>
      <c r="J106" s="171"/>
      <c r="K106" s="166" t="s">
        <v>185</v>
      </c>
      <c r="L106" s="172"/>
      <c r="M106" s="166" t="s">
        <v>186</v>
      </c>
      <c r="N106" s="26">
        <f t="shared" si="2"/>
        <v>0</v>
      </c>
      <c r="O106" s="11"/>
      <c r="P106" s="173">
        <f t="shared" si="6"/>
        <v>0</v>
      </c>
      <c r="Q106" s="175">
        <f t="shared" si="6"/>
        <v>0</v>
      </c>
      <c r="R106" s="115" t="s">
        <v>187</v>
      </c>
      <c r="S106" s="33" t="str">
        <f t="shared" si="7"/>
        <v/>
      </c>
      <c r="T106" s="115" t="s">
        <v>188</v>
      </c>
      <c r="U106" s="33" t="str">
        <f t="shared" si="8"/>
        <v/>
      </c>
    </row>
    <row r="107" spans="1:21" x14ac:dyDescent="0.25">
      <c r="A107" s="186"/>
      <c r="B107" s="187"/>
      <c r="C107" s="188"/>
      <c r="D107" s="189" t="s">
        <v>189</v>
      </c>
      <c r="E107" s="190"/>
      <c r="F107" s="191">
        <f t="shared" si="0"/>
        <v>0</v>
      </c>
      <c r="H107" s="173">
        <f t="shared" si="1"/>
        <v>0</v>
      </c>
      <c r="I107" s="165" t="s">
        <v>190</v>
      </c>
      <c r="J107" s="171"/>
      <c r="K107" s="166" t="s">
        <v>191</v>
      </c>
      <c r="L107" s="172"/>
      <c r="M107" s="166" t="s">
        <v>192</v>
      </c>
      <c r="N107" s="26">
        <f t="shared" si="2"/>
        <v>0</v>
      </c>
      <c r="O107" s="11"/>
      <c r="P107" s="173">
        <f t="shared" si="6"/>
        <v>0</v>
      </c>
      <c r="Q107" s="175">
        <f t="shared" si="6"/>
        <v>0</v>
      </c>
      <c r="R107" s="115" t="s">
        <v>193</v>
      </c>
      <c r="S107" s="33" t="str">
        <f t="shared" si="7"/>
        <v/>
      </c>
      <c r="T107" s="115" t="s">
        <v>194</v>
      </c>
      <c r="U107" s="33" t="str">
        <f t="shared" si="8"/>
        <v/>
      </c>
    </row>
    <row r="108" spans="1:21" x14ac:dyDescent="0.25">
      <c r="A108" s="186"/>
      <c r="B108" s="187"/>
      <c r="C108" s="188"/>
      <c r="D108" s="189" t="s">
        <v>195</v>
      </c>
      <c r="E108" s="190"/>
      <c r="F108" s="191">
        <f t="shared" si="0"/>
        <v>0</v>
      </c>
      <c r="H108" s="173">
        <f t="shared" si="1"/>
        <v>0</v>
      </c>
      <c r="I108" s="165" t="s">
        <v>196</v>
      </c>
      <c r="J108" s="171"/>
      <c r="K108" s="166" t="s">
        <v>197</v>
      </c>
      <c r="L108" s="172"/>
      <c r="M108" s="166" t="s">
        <v>198</v>
      </c>
      <c r="N108" s="26">
        <f t="shared" si="2"/>
        <v>0</v>
      </c>
      <c r="O108" s="11"/>
      <c r="P108" s="173">
        <f t="shared" si="6"/>
        <v>0</v>
      </c>
      <c r="Q108" s="175">
        <f t="shared" si="6"/>
        <v>0</v>
      </c>
      <c r="R108" s="115" t="s">
        <v>199</v>
      </c>
      <c r="S108" s="33" t="str">
        <f t="shared" si="7"/>
        <v/>
      </c>
      <c r="T108" s="115" t="s">
        <v>200</v>
      </c>
      <c r="U108" s="33" t="str">
        <f t="shared" si="8"/>
        <v/>
      </c>
    </row>
    <row r="109" spans="1:21" x14ac:dyDescent="0.25">
      <c r="A109" s="186"/>
      <c r="B109" s="187"/>
      <c r="C109" s="188"/>
      <c r="D109" s="189" t="s">
        <v>201</v>
      </c>
      <c r="E109" s="190"/>
      <c r="F109" s="191">
        <f t="shared" si="0"/>
        <v>0</v>
      </c>
      <c r="H109" s="173">
        <f t="shared" si="1"/>
        <v>0</v>
      </c>
      <c r="I109" s="165" t="s">
        <v>202</v>
      </c>
      <c r="J109" s="171"/>
      <c r="K109" s="166" t="s">
        <v>203</v>
      </c>
      <c r="L109" s="172"/>
      <c r="M109" s="166" t="s">
        <v>204</v>
      </c>
      <c r="N109" s="26">
        <f t="shared" si="2"/>
        <v>0</v>
      </c>
      <c r="O109" s="11"/>
      <c r="P109" s="173">
        <f t="shared" si="6"/>
        <v>0</v>
      </c>
      <c r="Q109" s="175">
        <f t="shared" si="6"/>
        <v>0</v>
      </c>
      <c r="R109" s="115" t="s">
        <v>205</v>
      </c>
      <c r="S109" s="33" t="str">
        <f t="shared" si="7"/>
        <v/>
      </c>
      <c r="T109" s="115" t="s">
        <v>206</v>
      </c>
      <c r="U109" s="33" t="str">
        <f t="shared" si="8"/>
        <v/>
      </c>
    </row>
    <row r="110" spans="1:21" x14ac:dyDescent="0.25">
      <c r="A110" s="186"/>
      <c r="B110" s="187"/>
      <c r="C110" s="188"/>
      <c r="D110" s="189" t="s">
        <v>207</v>
      </c>
      <c r="E110" s="190"/>
      <c r="F110" s="191">
        <f t="shared" si="0"/>
        <v>0</v>
      </c>
      <c r="H110" s="173">
        <f t="shared" si="1"/>
        <v>0</v>
      </c>
      <c r="I110" s="165" t="s">
        <v>208</v>
      </c>
      <c r="J110" s="171"/>
      <c r="K110" s="166" t="s">
        <v>209</v>
      </c>
      <c r="L110" s="172"/>
      <c r="M110" s="166" t="s">
        <v>210</v>
      </c>
      <c r="N110" s="26">
        <f t="shared" si="2"/>
        <v>0</v>
      </c>
      <c r="O110" s="11"/>
      <c r="P110" s="173">
        <f t="shared" si="6"/>
        <v>0</v>
      </c>
      <c r="Q110" s="175">
        <f t="shared" si="6"/>
        <v>0</v>
      </c>
      <c r="R110" s="115" t="s">
        <v>211</v>
      </c>
      <c r="S110" s="33" t="str">
        <f t="shared" si="7"/>
        <v/>
      </c>
      <c r="T110" s="115" t="s">
        <v>212</v>
      </c>
      <c r="U110" s="33" t="str">
        <f t="shared" si="8"/>
        <v/>
      </c>
    </row>
    <row r="111" spans="1:21" x14ac:dyDescent="0.25">
      <c r="A111" s="186"/>
      <c r="B111" s="187"/>
      <c r="C111" s="188"/>
      <c r="D111" s="189" t="s">
        <v>213</v>
      </c>
      <c r="E111" s="190"/>
      <c r="F111" s="191">
        <f t="shared" si="0"/>
        <v>0</v>
      </c>
      <c r="H111" s="173">
        <f t="shared" si="1"/>
        <v>0</v>
      </c>
      <c r="I111" s="165" t="s">
        <v>214</v>
      </c>
      <c r="J111" s="171"/>
      <c r="K111" s="166" t="s">
        <v>215</v>
      </c>
      <c r="L111" s="172"/>
      <c r="M111" s="166" t="s">
        <v>216</v>
      </c>
      <c r="N111" s="26">
        <f t="shared" si="2"/>
        <v>0</v>
      </c>
      <c r="O111" s="11"/>
      <c r="P111" s="173">
        <f t="shared" si="6"/>
        <v>0</v>
      </c>
      <c r="Q111" s="175">
        <f t="shared" si="6"/>
        <v>0</v>
      </c>
      <c r="R111" s="115" t="s">
        <v>217</v>
      </c>
      <c r="S111" s="33" t="str">
        <f t="shared" si="7"/>
        <v/>
      </c>
      <c r="T111" s="115" t="s">
        <v>218</v>
      </c>
      <c r="U111" s="33" t="str">
        <f t="shared" si="8"/>
        <v/>
      </c>
    </row>
    <row r="112" spans="1:21" x14ac:dyDescent="0.25">
      <c r="A112" s="186"/>
      <c r="B112" s="187"/>
      <c r="C112" s="188"/>
      <c r="D112" s="189" t="s">
        <v>219</v>
      </c>
      <c r="E112" s="190"/>
      <c r="F112" s="191">
        <f t="shared" si="0"/>
        <v>0</v>
      </c>
      <c r="H112" s="173">
        <f t="shared" si="1"/>
        <v>0</v>
      </c>
      <c r="I112" s="165" t="s">
        <v>220</v>
      </c>
      <c r="J112" s="171"/>
      <c r="K112" s="166" t="s">
        <v>221</v>
      </c>
      <c r="L112" s="172"/>
      <c r="M112" s="166" t="s">
        <v>222</v>
      </c>
      <c r="N112" s="26">
        <f t="shared" si="2"/>
        <v>0</v>
      </c>
      <c r="O112" s="11"/>
      <c r="P112" s="173">
        <f t="shared" si="6"/>
        <v>0</v>
      </c>
      <c r="Q112" s="175">
        <f t="shared" si="6"/>
        <v>0</v>
      </c>
      <c r="R112" s="115" t="s">
        <v>223</v>
      </c>
      <c r="S112" s="33" t="str">
        <f t="shared" si="7"/>
        <v/>
      </c>
      <c r="T112" s="115" t="s">
        <v>224</v>
      </c>
      <c r="U112" s="33" t="str">
        <f t="shared" si="8"/>
        <v/>
      </c>
    </row>
    <row r="113" spans="1:21" x14ac:dyDescent="0.25">
      <c r="A113" s="186"/>
      <c r="B113" s="187"/>
      <c r="C113" s="188"/>
      <c r="D113" s="189" t="s">
        <v>46</v>
      </c>
      <c r="E113" s="190"/>
      <c r="F113" s="191">
        <f t="shared" si="0"/>
        <v>0</v>
      </c>
      <c r="H113" s="173">
        <f t="shared" si="1"/>
        <v>0</v>
      </c>
      <c r="I113" s="165" t="s">
        <v>47</v>
      </c>
      <c r="J113" s="171"/>
      <c r="K113" s="166" t="s">
        <v>48</v>
      </c>
      <c r="L113" s="172"/>
      <c r="M113" s="166" t="s">
        <v>49</v>
      </c>
      <c r="N113" s="26">
        <f t="shared" si="2"/>
        <v>0</v>
      </c>
      <c r="O113" s="11"/>
      <c r="P113" s="173">
        <f t="shared" si="6"/>
        <v>0</v>
      </c>
      <c r="Q113" s="175">
        <f t="shared" si="6"/>
        <v>0</v>
      </c>
      <c r="R113" s="115" t="s">
        <v>50</v>
      </c>
      <c r="S113" s="33" t="str">
        <f t="shared" si="7"/>
        <v/>
      </c>
      <c r="T113" s="115" t="s">
        <v>51</v>
      </c>
      <c r="U113" s="33" t="str">
        <f t="shared" si="8"/>
        <v/>
      </c>
    </row>
    <row r="114" spans="1:21" x14ac:dyDescent="0.25">
      <c r="A114" s="186"/>
      <c r="B114" s="187"/>
      <c r="C114" s="188"/>
      <c r="D114" s="189" t="s">
        <v>53</v>
      </c>
      <c r="E114" s="190"/>
      <c r="F114" s="191">
        <f t="shared" si="0"/>
        <v>0</v>
      </c>
      <c r="H114" s="173">
        <f t="shared" si="1"/>
        <v>0</v>
      </c>
      <c r="I114" s="165" t="s">
        <v>54</v>
      </c>
      <c r="J114" s="171"/>
      <c r="K114" s="166" t="s">
        <v>55</v>
      </c>
      <c r="L114" s="172"/>
      <c r="M114" s="166" t="s">
        <v>56</v>
      </c>
      <c r="N114" s="26">
        <f t="shared" si="2"/>
        <v>0</v>
      </c>
      <c r="O114" s="11"/>
      <c r="P114" s="173">
        <f t="shared" si="6"/>
        <v>0</v>
      </c>
      <c r="Q114" s="175">
        <f t="shared" si="6"/>
        <v>0</v>
      </c>
      <c r="R114" s="115" t="s">
        <v>57</v>
      </c>
      <c r="S114" s="33" t="str">
        <f t="shared" si="7"/>
        <v/>
      </c>
      <c r="T114" s="115" t="s">
        <v>58</v>
      </c>
      <c r="U114" s="33" t="str">
        <f t="shared" si="8"/>
        <v/>
      </c>
    </row>
    <row r="115" spans="1:21" x14ac:dyDescent="0.25">
      <c r="A115" s="186"/>
      <c r="B115" s="187"/>
      <c r="C115" s="188"/>
      <c r="D115" s="189" t="s">
        <v>60</v>
      </c>
      <c r="E115" s="190"/>
      <c r="F115" s="191">
        <f t="shared" si="0"/>
        <v>0</v>
      </c>
      <c r="H115" s="173">
        <f t="shared" si="1"/>
        <v>0</v>
      </c>
      <c r="I115" s="165" t="s">
        <v>61</v>
      </c>
      <c r="J115" s="171"/>
      <c r="K115" s="166" t="s">
        <v>62</v>
      </c>
      <c r="L115" s="172"/>
      <c r="M115" s="166" t="s">
        <v>63</v>
      </c>
      <c r="N115" s="26">
        <f t="shared" si="2"/>
        <v>0</v>
      </c>
      <c r="O115" s="11"/>
      <c r="P115" s="173">
        <f t="shared" si="6"/>
        <v>0</v>
      </c>
      <c r="Q115" s="175">
        <f t="shared" si="6"/>
        <v>0</v>
      </c>
      <c r="R115" s="115" t="s">
        <v>64</v>
      </c>
      <c r="S115" s="33" t="str">
        <f t="shared" si="7"/>
        <v/>
      </c>
      <c r="T115" s="115" t="s">
        <v>65</v>
      </c>
      <c r="U115" s="33" t="str">
        <f t="shared" si="8"/>
        <v/>
      </c>
    </row>
    <row r="116" spans="1:21" x14ac:dyDescent="0.25">
      <c r="A116" s="186"/>
      <c r="B116" s="187"/>
      <c r="C116" s="188"/>
      <c r="D116" s="189" t="s">
        <v>67</v>
      </c>
      <c r="E116" s="190"/>
      <c r="F116" s="191">
        <f t="shared" si="0"/>
        <v>0</v>
      </c>
      <c r="H116" s="173">
        <f t="shared" si="1"/>
        <v>0</v>
      </c>
      <c r="I116" s="165" t="s">
        <v>68</v>
      </c>
      <c r="J116" s="171"/>
      <c r="K116" s="166" t="s">
        <v>69</v>
      </c>
      <c r="L116" s="172"/>
      <c r="M116" s="166" t="s">
        <v>70</v>
      </c>
      <c r="N116" s="26">
        <f t="shared" si="2"/>
        <v>0</v>
      </c>
      <c r="O116" s="11"/>
      <c r="P116" s="173">
        <f t="shared" si="6"/>
        <v>0</v>
      </c>
      <c r="Q116" s="175">
        <f t="shared" si="6"/>
        <v>0</v>
      </c>
      <c r="R116" s="115" t="s">
        <v>116</v>
      </c>
      <c r="S116" s="33" t="str">
        <f t="shared" si="7"/>
        <v/>
      </c>
      <c r="T116" s="115" t="s">
        <v>117</v>
      </c>
      <c r="U116" s="33" t="str">
        <f t="shared" si="8"/>
        <v/>
      </c>
    </row>
    <row r="117" spans="1:21" x14ac:dyDescent="0.25">
      <c r="A117" s="186"/>
      <c r="B117" s="187"/>
      <c r="C117" s="188"/>
      <c r="D117" s="189" t="s">
        <v>74</v>
      </c>
      <c r="E117" s="190"/>
      <c r="F117" s="191">
        <f t="shared" si="0"/>
        <v>0</v>
      </c>
      <c r="H117" s="173">
        <f t="shared" si="1"/>
        <v>0</v>
      </c>
      <c r="I117" s="165" t="s">
        <v>75</v>
      </c>
      <c r="J117" s="171"/>
      <c r="K117" s="166" t="s">
        <v>76</v>
      </c>
      <c r="L117" s="172"/>
      <c r="M117" s="166" t="s">
        <v>77</v>
      </c>
      <c r="N117" s="26">
        <f t="shared" si="2"/>
        <v>0</v>
      </c>
      <c r="O117" s="11"/>
      <c r="P117" s="173">
        <f t="shared" si="6"/>
        <v>0</v>
      </c>
      <c r="Q117" s="175">
        <f t="shared" si="6"/>
        <v>0</v>
      </c>
      <c r="R117" s="115" t="s">
        <v>78</v>
      </c>
      <c r="S117" s="33" t="str">
        <f t="shared" si="7"/>
        <v/>
      </c>
      <c r="T117" s="115" t="s">
        <v>79</v>
      </c>
      <c r="U117" s="33" t="str">
        <f t="shared" si="8"/>
        <v/>
      </c>
    </row>
    <row r="118" spans="1:21" x14ac:dyDescent="0.25">
      <c r="A118" s="186"/>
      <c r="B118" s="187"/>
      <c r="C118" s="188"/>
      <c r="D118" s="189" t="s">
        <v>81</v>
      </c>
      <c r="E118" s="190"/>
      <c r="F118" s="191">
        <f t="shared" si="0"/>
        <v>0</v>
      </c>
      <c r="H118" s="173">
        <f t="shared" si="1"/>
        <v>0</v>
      </c>
      <c r="I118" s="165" t="s">
        <v>82</v>
      </c>
      <c r="J118" s="171"/>
      <c r="K118" s="166" t="s">
        <v>83</v>
      </c>
      <c r="L118" s="172"/>
      <c r="M118" s="166" t="s">
        <v>84</v>
      </c>
      <c r="N118" s="26">
        <f t="shared" si="2"/>
        <v>0</v>
      </c>
      <c r="O118" s="11"/>
      <c r="P118" s="173">
        <f t="shared" si="6"/>
        <v>0</v>
      </c>
      <c r="Q118" s="175">
        <f t="shared" si="6"/>
        <v>0</v>
      </c>
      <c r="R118" s="115" t="s">
        <v>85</v>
      </c>
      <c r="S118" s="33" t="str">
        <f t="shared" si="7"/>
        <v/>
      </c>
      <c r="T118" s="115" t="s">
        <v>86</v>
      </c>
      <c r="U118" s="33" t="str">
        <f t="shared" si="8"/>
        <v/>
      </c>
    </row>
    <row r="119" spans="1:21" x14ac:dyDescent="0.25">
      <c r="A119" s="186"/>
      <c r="B119" s="187"/>
      <c r="C119" s="188"/>
      <c r="D119" s="189" t="s">
        <v>81</v>
      </c>
      <c r="E119" s="190"/>
      <c r="F119" s="191">
        <f t="shared" si="0"/>
        <v>0</v>
      </c>
      <c r="H119" s="173">
        <f t="shared" si="1"/>
        <v>0</v>
      </c>
      <c r="I119" s="165" t="s">
        <v>82</v>
      </c>
      <c r="J119" s="171"/>
      <c r="K119" s="166" t="s">
        <v>83</v>
      </c>
      <c r="L119" s="172"/>
      <c r="M119" s="166" t="s">
        <v>84</v>
      </c>
      <c r="N119" s="26">
        <f t="shared" si="2"/>
        <v>0</v>
      </c>
      <c r="O119" s="11"/>
      <c r="P119" s="173">
        <f t="shared" si="6"/>
        <v>0</v>
      </c>
      <c r="Q119" s="175">
        <f t="shared" si="6"/>
        <v>0</v>
      </c>
      <c r="R119" s="115" t="s">
        <v>85</v>
      </c>
      <c r="S119" s="33" t="str">
        <f t="shared" si="7"/>
        <v/>
      </c>
      <c r="T119" s="115" t="s">
        <v>86</v>
      </c>
      <c r="U119" s="33" t="str">
        <f t="shared" si="8"/>
        <v/>
      </c>
    </row>
    <row r="120" spans="1:21" x14ac:dyDescent="0.25">
      <c r="A120" s="186"/>
      <c r="B120" s="187"/>
      <c r="C120" s="188"/>
      <c r="D120" s="189" t="s">
        <v>81</v>
      </c>
      <c r="E120" s="190"/>
      <c r="F120" s="191">
        <f t="shared" si="0"/>
        <v>0</v>
      </c>
      <c r="H120" s="173">
        <f t="shared" si="1"/>
        <v>0</v>
      </c>
      <c r="I120" s="165" t="s">
        <v>82</v>
      </c>
      <c r="J120" s="171"/>
      <c r="K120" s="166" t="s">
        <v>83</v>
      </c>
      <c r="L120" s="172"/>
      <c r="M120" s="166" t="s">
        <v>84</v>
      </c>
      <c r="N120" s="26">
        <f t="shared" si="2"/>
        <v>0</v>
      </c>
      <c r="O120" s="11"/>
      <c r="P120" s="173">
        <f t="shared" si="6"/>
        <v>0</v>
      </c>
      <c r="Q120" s="175">
        <f t="shared" si="6"/>
        <v>0</v>
      </c>
      <c r="R120" s="115" t="s">
        <v>85</v>
      </c>
      <c r="S120" s="33" t="str">
        <f t="shared" si="7"/>
        <v/>
      </c>
      <c r="T120" s="115" t="s">
        <v>86</v>
      </c>
      <c r="U120" s="33" t="str">
        <f t="shared" si="8"/>
        <v/>
      </c>
    </row>
    <row r="121" spans="1:21" x14ac:dyDescent="0.25">
      <c r="A121" s="186"/>
      <c r="B121" s="187"/>
      <c r="C121" s="188"/>
      <c r="D121" s="189" t="s">
        <v>81</v>
      </c>
      <c r="E121" s="190"/>
      <c r="F121" s="191">
        <f t="shared" si="0"/>
        <v>0</v>
      </c>
      <c r="H121" s="173">
        <f t="shared" si="1"/>
        <v>0</v>
      </c>
      <c r="I121" s="165" t="s">
        <v>82</v>
      </c>
      <c r="J121" s="171"/>
      <c r="K121" s="166" t="s">
        <v>83</v>
      </c>
      <c r="L121" s="172"/>
      <c r="M121" s="166" t="s">
        <v>84</v>
      </c>
      <c r="N121" s="26">
        <f t="shared" si="2"/>
        <v>0</v>
      </c>
      <c r="O121" s="11"/>
      <c r="P121" s="173">
        <f t="shared" si="6"/>
        <v>0</v>
      </c>
      <c r="Q121" s="175">
        <f t="shared" si="6"/>
        <v>0</v>
      </c>
      <c r="R121" s="115" t="s">
        <v>85</v>
      </c>
      <c r="S121" s="33" t="str">
        <f t="shared" si="7"/>
        <v/>
      </c>
      <c r="T121" s="115" t="s">
        <v>86</v>
      </c>
      <c r="U121" s="33" t="str">
        <f t="shared" si="8"/>
        <v/>
      </c>
    </row>
    <row r="122" spans="1:21" x14ac:dyDescent="0.25">
      <c r="A122" s="186"/>
      <c r="B122" s="187"/>
      <c r="C122" s="188"/>
      <c r="D122" s="189" t="s">
        <v>81</v>
      </c>
      <c r="E122" s="190"/>
      <c r="F122" s="191">
        <f t="shared" si="0"/>
        <v>0</v>
      </c>
      <c r="H122" s="173">
        <f t="shared" si="1"/>
        <v>0</v>
      </c>
      <c r="I122" s="165" t="s">
        <v>82</v>
      </c>
      <c r="J122" s="171"/>
      <c r="K122" s="166" t="s">
        <v>83</v>
      </c>
      <c r="L122" s="172"/>
      <c r="M122" s="166" t="s">
        <v>84</v>
      </c>
      <c r="N122" s="26">
        <f t="shared" si="2"/>
        <v>0</v>
      </c>
      <c r="O122" s="11"/>
      <c r="P122" s="173">
        <f t="shared" si="6"/>
        <v>0</v>
      </c>
      <c r="Q122" s="175">
        <f t="shared" si="6"/>
        <v>0</v>
      </c>
      <c r="R122" s="115" t="s">
        <v>85</v>
      </c>
      <c r="S122" s="33" t="str">
        <f t="shared" si="7"/>
        <v/>
      </c>
      <c r="T122" s="115" t="s">
        <v>86</v>
      </c>
      <c r="U122" s="33" t="str">
        <f t="shared" si="8"/>
        <v/>
      </c>
    </row>
    <row r="123" spans="1:21" x14ac:dyDescent="0.25">
      <c r="A123" s="186"/>
      <c r="B123" s="187"/>
      <c r="C123" s="188"/>
      <c r="D123" s="189" t="s">
        <v>81</v>
      </c>
      <c r="E123" s="190"/>
      <c r="F123" s="191">
        <f t="shared" si="0"/>
        <v>0</v>
      </c>
      <c r="H123" s="173">
        <f t="shared" si="1"/>
        <v>0</v>
      </c>
      <c r="I123" s="165" t="s">
        <v>82</v>
      </c>
      <c r="J123" s="171"/>
      <c r="K123" s="166" t="s">
        <v>83</v>
      </c>
      <c r="L123" s="172"/>
      <c r="M123" s="166" t="s">
        <v>84</v>
      </c>
      <c r="N123" s="26">
        <f t="shared" si="2"/>
        <v>0</v>
      </c>
      <c r="O123" s="11"/>
      <c r="P123" s="173">
        <f t="shared" si="6"/>
        <v>0</v>
      </c>
      <c r="Q123" s="175">
        <f t="shared" si="6"/>
        <v>0</v>
      </c>
      <c r="R123" s="115" t="s">
        <v>85</v>
      </c>
      <c r="S123" s="33" t="str">
        <f t="shared" si="7"/>
        <v/>
      </c>
      <c r="T123" s="115" t="s">
        <v>86</v>
      </c>
      <c r="U123" s="33" t="str">
        <f t="shared" si="8"/>
        <v/>
      </c>
    </row>
    <row r="124" spans="1:21" x14ac:dyDescent="0.25">
      <c r="A124" s="186"/>
      <c r="B124" s="187"/>
      <c r="C124" s="188"/>
      <c r="D124" s="189" t="s">
        <v>81</v>
      </c>
      <c r="E124" s="190"/>
      <c r="F124" s="191">
        <f t="shared" si="0"/>
        <v>0</v>
      </c>
      <c r="H124" s="173">
        <f t="shared" si="1"/>
        <v>0</v>
      </c>
      <c r="I124" s="165" t="s">
        <v>82</v>
      </c>
      <c r="J124" s="171"/>
      <c r="K124" s="166" t="s">
        <v>83</v>
      </c>
      <c r="L124" s="172"/>
      <c r="M124" s="166" t="s">
        <v>84</v>
      </c>
      <c r="N124" s="26">
        <f t="shared" si="2"/>
        <v>0</v>
      </c>
      <c r="O124" s="11"/>
      <c r="P124" s="173">
        <f t="shared" si="6"/>
        <v>0</v>
      </c>
      <c r="Q124" s="175">
        <f t="shared" si="6"/>
        <v>0</v>
      </c>
      <c r="R124" s="115" t="s">
        <v>85</v>
      </c>
      <c r="S124" s="33" t="str">
        <f t="shared" si="7"/>
        <v/>
      </c>
      <c r="T124" s="115" t="s">
        <v>86</v>
      </c>
      <c r="U124" s="33" t="str">
        <f t="shared" si="8"/>
        <v/>
      </c>
    </row>
    <row r="125" spans="1:21" x14ac:dyDescent="0.25">
      <c r="A125" s="186"/>
      <c r="B125" s="187"/>
      <c r="C125" s="188"/>
      <c r="D125" s="189" t="s">
        <v>81</v>
      </c>
      <c r="E125" s="190"/>
      <c r="F125" s="191">
        <f t="shared" si="0"/>
        <v>0</v>
      </c>
      <c r="H125" s="173">
        <f t="shared" si="1"/>
        <v>0</v>
      </c>
      <c r="I125" s="165" t="s">
        <v>82</v>
      </c>
      <c r="J125" s="171"/>
      <c r="K125" s="166" t="s">
        <v>83</v>
      </c>
      <c r="L125" s="172"/>
      <c r="M125" s="166" t="s">
        <v>84</v>
      </c>
      <c r="N125" s="26">
        <f t="shared" si="2"/>
        <v>0</v>
      </c>
      <c r="O125" s="11"/>
      <c r="P125" s="173">
        <f t="shared" si="6"/>
        <v>0</v>
      </c>
      <c r="Q125" s="175">
        <f t="shared" si="6"/>
        <v>0</v>
      </c>
      <c r="R125" s="115" t="s">
        <v>85</v>
      </c>
      <c r="S125" s="33" t="str">
        <f t="shared" si="7"/>
        <v/>
      </c>
      <c r="T125" s="115" t="s">
        <v>86</v>
      </c>
      <c r="U125" s="33" t="str">
        <f t="shared" si="8"/>
        <v/>
      </c>
    </row>
    <row r="126" spans="1:21" x14ac:dyDescent="0.25">
      <c r="A126" s="186"/>
      <c r="B126" s="187"/>
      <c r="C126" s="188"/>
      <c r="D126" s="189" t="s">
        <v>81</v>
      </c>
      <c r="E126" s="190"/>
      <c r="F126" s="191">
        <f t="shared" si="0"/>
        <v>0</v>
      </c>
      <c r="H126" s="173">
        <f t="shared" si="1"/>
        <v>0</v>
      </c>
      <c r="I126" s="165" t="s">
        <v>82</v>
      </c>
      <c r="J126" s="171"/>
      <c r="K126" s="166" t="s">
        <v>83</v>
      </c>
      <c r="L126" s="172"/>
      <c r="M126" s="166" t="s">
        <v>84</v>
      </c>
      <c r="N126" s="26">
        <f t="shared" si="2"/>
        <v>0</v>
      </c>
      <c r="O126" s="11"/>
      <c r="P126" s="173">
        <f t="shared" si="6"/>
        <v>0</v>
      </c>
      <c r="Q126" s="175">
        <f t="shared" si="6"/>
        <v>0</v>
      </c>
      <c r="R126" s="115" t="s">
        <v>85</v>
      </c>
      <c r="S126" s="33" t="str">
        <f t="shared" si="7"/>
        <v/>
      </c>
      <c r="T126" s="115" t="s">
        <v>86</v>
      </c>
      <c r="U126" s="33" t="str">
        <f t="shared" si="8"/>
        <v/>
      </c>
    </row>
    <row r="127" spans="1:21" x14ac:dyDescent="0.25">
      <c r="A127" s="186"/>
      <c r="B127" s="187"/>
      <c r="C127" s="188"/>
      <c r="D127" s="189" t="s">
        <v>81</v>
      </c>
      <c r="E127" s="190"/>
      <c r="F127" s="191">
        <f t="shared" si="0"/>
        <v>0</v>
      </c>
      <c r="H127" s="173">
        <f t="shared" si="1"/>
        <v>0</v>
      </c>
      <c r="I127" s="165" t="s">
        <v>82</v>
      </c>
      <c r="J127" s="171"/>
      <c r="K127" s="166" t="s">
        <v>83</v>
      </c>
      <c r="L127" s="172"/>
      <c r="M127" s="166" t="s">
        <v>84</v>
      </c>
      <c r="N127" s="26">
        <f t="shared" si="2"/>
        <v>0</v>
      </c>
      <c r="O127" s="11"/>
      <c r="P127" s="173">
        <f t="shared" si="6"/>
        <v>0</v>
      </c>
      <c r="Q127" s="175">
        <f t="shared" si="6"/>
        <v>0</v>
      </c>
      <c r="R127" s="115" t="s">
        <v>85</v>
      </c>
      <c r="S127" s="33" t="str">
        <f t="shared" si="7"/>
        <v/>
      </c>
      <c r="T127" s="115" t="s">
        <v>86</v>
      </c>
      <c r="U127" s="33" t="str">
        <f t="shared" si="8"/>
        <v/>
      </c>
    </row>
    <row r="128" spans="1:21" x14ac:dyDescent="0.25">
      <c r="A128" s="186"/>
      <c r="B128" s="187"/>
      <c r="C128" s="188"/>
      <c r="D128" s="189" t="s">
        <v>81</v>
      </c>
      <c r="E128" s="190"/>
      <c r="F128" s="191">
        <f t="shared" si="0"/>
        <v>0</v>
      </c>
      <c r="H128" s="173">
        <f t="shared" si="1"/>
        <v>0</v>
      </c>
      <c r="I128" s="165" t="s">
        <v>82</v>
      </c>
      <c r="J128" s="171"/>
      <c r="K128" s="166" t="s">
        <v>83</v>
      </c>
      <c r="L128" s="172"/>
      <c r="M128" s="166" t="s">
        <v>84</v>
      </c>
      <c r="N128" s="26">
        <f t="shared" si="2"/>
        <v>0</v>
      </c>
      <c r="O128" s="11"/>
      <c r="P128" s="173">
        <f t="shared" si="6"/>
        <v>0</v>
      </c>
      <c r="Q128" s="175">
        <f t="shared" si="6"/>
        <v>0</v>
      </c>
      <c r="R128" s="115" t="s">
        <v>85</v>
      </c>
      <c r="S128" s="33" t="str">
        <f t="shared" si="7"/>
        <v/>
      </c>
      <c r="T128" s="115" t="s">
        <v>86</v>
      </c>
      <c r="U128" s="33" t="str">
        <f t="shared" si="8"/>
        <v/>
      </c>
    </row>
    <row r="129" spans="1:21" x14ac:dyDescent="0.25">
      <c r="A129" s="186"/>
      <c r="B129" s="187"/>
      <c r="C129" s="188"/>
      <c r="D129" s="189" t="s">
        <v>81</v>
      </c>
      <c r="E129" s="190"/>
      <c r="F129" s="191">
        <f t="shared" si="0"/>
        <v>0</v>
      </c>
      <c r="H129" s="173">
        <f t="shared" si="1"/>
        <v>0</v>
      </c>
      <c r="I129" s="165" t="s">
        <v>82</v>
      </c>
      <c r="J129" s="171"/>
      <c r="K129" s="166" t="s">
        <v>83</v>
      </c>
      <c r="L129" s="172"/>
      <c r="M129" s="166" t="s">
        <v>84</v>
      </c>
      <c r="N129" s="26">
        <f t="shared" si="2"/>
        <v>0</v>
      </c>
      <c r="O129" s="11"/>
      <c r="P129" s="173">
        <f t="shared" si="6"/>
        <v>0</v>
      </c>
      <c r="Q129" s="175">
        <f t="shared" si="6"/>
        <v>0</v>
      </c>
      <c r="R129" s="115" t="s">
        <v>85</v>
      </c>
      <c r="S129" s="33" t="str">
        <f t="shared" si="7"/>
        <v/>
      </c>
      <c r="T129" s="115" t="s">
        <v>86</v>
      </c>
      <c r="U129" s="33" t="str">
        <f t="shared" si="8"/>
        <v/>
      </c>
    </row>
    <row r="130" spans="1:21" x14ac:dyDescent="0.25">
      <c r="A130" s="186"/>
      <c r="B130" s="187"/>
      <c r="C130" s="188"/>
      <c r="D130" s="189" t="s">
        <v>81</v>
      </c>
      <c r="E130" s="190"/>
      <c r="F130" s="191">
        <f t="shared" si="0"/>
        <v>0</v>
      </c>
      <c r="H130" s="173">
        <f t="shared" si="1"/>
        <v>0</v>
      </c>
      <c r="I130" s="165" t="s">
        <v>82</v>
      </c>
      <c r="J130" s="171"/>
      <c r="K130" s="166" t="s">
        <v>83</v>
      </c>
      <c r="L130" s="172"/>
      <c r="M130" s="166" t="s">
        <v>84</v>
      </c>
      <c r="N130" s="26">
        <f t="shared" si="2"/>
        <v>0</v>
      </c>
      <c r="O130" s="11"/>
      <c r="P130" s="173">
        <f t="shared" si="6"/>
        <v>0</v>
      </c>
      <c r="Q130" s="175">
        <f t="shared" si="6"/>
        <v>0</v>
      </c>
      <c r="R130" s="115" t="s">
        <v>85</v>
      </c>
      <c r="S130" s="33" t="str">
        <f t="shared" si="7"/>
        <v/>
      </c>
      <c r="T130" s="115" t="s">
        <v>86</v>
      </c>
      <c r="U130" s="33" t="str">
        <f t="shared" si="8"/>
        <v/>
      </c>
    </row>
    <row r="131" spans="1:21" x14ac:dyDescent="0.25">
      <c r="A131" s="186"/>
      <c r="B131" s="187"/>
      <c r="C131" s="188"/>
      <c r="D131" s="189" t="s">
        <v>81</v>
      </c>
      <c r="E131" s="190"/>
      <c r="F131" s="191">
        <f t="shared" si="0"/>
        <v>0</v>
      </c>
      <c r="H131" s="173">
        <f t="shared" si="1"/>
        <v>0</v>
      </c>
      <c r="I131" s="165" t="s">
        <v>82</v>
      </c>
      <c r="J131" s="171"/>
      <c r="K131" s="166" t="s">
        <v>83</v>
      </c>
      <c r="L131" s="172"/>
      <c r="M131" s="166" t="s">
        <v>84</v>
      </c>
      <c r="N131" s="26">
        <f t="shared" si="2"/>
        <v>0</v>
      </c>
      <c r="O131" s="11"/>
      <c r="P131" s="173">
        <f t="shared" si="6"/>
        <v>0</v>
      </c>
      <c r="Q131" s="175">
        <f t="shared" si="6"/>
        <v>0</v>
      </c>
      <c r="R131" s="115" t="s">
        <v>85</v>
      </c>
      <c r="S131" s="33" t="str">
        <f t="shared" si="7"/>
        <v/>
      </c>
      <c r="T131" s="115" t="s">
        <v>86</v>
      </c>
      <c r="U131" s="33" t="str">
        <f t="shared" si="8"/>
        <v/>
      </c>
    </row>
    <row r="132" spans="1:21" x14ac:dyDescent="0.25">
      <c r="A132" s="186"/>
      <c r="B132" s="187"/>
      <c r="C132" s="188"/>
      <c r="D132" s="189" t="s">
        <v>81</v>
      </c>
      <c r="E132" s="190"/>
      <c r="F132" s="191">
        <f t="shared" si="0"/>
        <v>0</v>
      </c>
      <c r="H132" s="173">
        <f t="shared" si="1"/>
        <v>0</v>
      </c>
      <c r="I132" s="165" t="s">
        <v>82</v>
      </c>
      <c r="J132" s="171"/>
      <c r="K132" s="166" t="s">
        <v>83</v>
      </c>
      <c r="L132" s="172"/>
      <c r="M132" s="166" t="s">
        <v>84</v>
      </c>
      <c r="N132" s="26">
        <f t="shared" si="2"/>
        <v>0</v>
      </c>
      <c r="O132" s="11"/>
      <c r="P132" s="173">
        <f t="shared" si="6"/>
        <v>0</v>
      </c>
      <c r="Q132" s="175">
        <f t="shared" si="6"/>
        <v>0</v>
      </c>
      <c r="R132" s="115" t="s">
        <v>85</v>
      </c>
      <c r="S132" s="33" t="str">
        <f t="shared" si="7"/>
        <v/>
      </c>
      <c r="T132" s="115" t="s">
        <v>86</v>
      </c>
      <c r="U132" s="33" t="str">
        <f t="shared" si="8"/>
        <v/>
      </c>
    </row>
    <row r="133" spans="1:21" x14ac:dyDescent="0.25">
      <c r="A133" s="186"/>
      <c r="B133" s="187"/>
      <c r="C133" s="188"/>
      <c r="D133" s="189" t="s">
        <v>81</v>
      </c>
      <c r="E133" s="190"/>
      <c r="F133" s="191">
        <f t="shared" si="0"/>
        <v>0</v>
      </c>
      <c r="H133" s="173">
        <f t="shared" si="1"/>
        <v>0</v>
      </c>
      <c r="I133" s="165" t="s">
        <v>82</v>
      </c>
      <c r="J133" s="171"/>
      <c r="K133" s="166" t="s">
        <v>83</v>
      </c>
      <c r="L133" s="172"/>
      <c r="M133" s="166" t="s">
        <v>84</v>
      </c>
      <c r="N133" s="26">
        <f t="shared" si="2"/>
        <v>0</v>
      </c>
      <c r="O133" s="11"/>
      <c r="P133" s="173">
        <f t="shared" si="6"/>
        <v>0</v>
      </c>
      <c r="Q133" s="175">
        <f t="shared" si="6"/>
        <v>0</v>
      </c>
      <c r="R133" s="115" t="s">
        <v>85</v>
      </c>
      <c r="S133" s="33" t="str">
        <f t="shared" si="7"/>
        <v/>
      </c>
      <c r="T133" s="115" t="s">
        <v>86</v>
      </c>
      <c r="U133" s="33" t="str">
        <f t="shared" si="8"/>
        <v/>
      </c>
    </row>
    <row r="134" spans="1:21" x14ac:dyDescent="0.25">
      <c r="A134" s="186"/>
      <c r="B134" s="187"/>
      <c r="C134" s="188"/>
      <c r="D134" s="189" t="s">
        <v>81</v>
      </c>
      <c r="E134" s="190"/>
      <c r="F134" s="191">
        <f t="shared" si="0"/>
        <v>0</v>
      </c>
      <c r="H134" s="173">
        <f t="shared" si="1"/>
        <v>0</v>
      </c>
      <c r="I134" s="165" t="s">
        <v>82</v>
      </c>
      <c r="J134" s="171"/>
      <c r="K134" s="166" t="s">
        <v>83</v>
      </c>
      <c r="L134" s="172"/>
      <c r="M134" s="166" t="s">
        <v>84</v>
      </c>
      <c r="N134" s="26">
        <f t="shared" si="2"/>
        <v>0</v>
      </c>
      <c r="O134" s="11"/>
      <c r="P134" s="173">
        <f t="shared" si="6"/>
        <v>0</v>
      </c>
      <c r="Q134" s="175">
        <f t="shared" si="6"/>
        <v>0</v>
      </c>
      <c r="R134" s="115" t="s">
        <v>85</v>
      </c>
      <c r="S134" s="33" t="str">
        <f t="shared" si="7"/>
        <v/>
      </c>
      <c r="T134" s="115" t="s">
        <v>86</v>
      </c>
      <c r="U134" s="33" t="str">
        <f t="shared" si="8"/>
        <v/>
      </c>
    </row>
    <row r="135" spans="1:21" x14ac:dyDescent="0.25">
      <c r="A135" s="186"/>
      <c r="B135" s="187"/>
      <c r="C135" s="188"/>
      <c r="D135" s="189" t="s">
        <v>81</v>
      </c>
      <c r="E135" s="190"/>
      <c r="F135" s="191">
        <f t="shared" si="0"/>
        <v>0</v>
      </c>
      <c r="H135" s="173">
        <f t="shared" si="1"/>
        <v>0</v>
      </c>
      <c r="I135" s="165" t="s">
        <v>82</v>
      </c>
      <c r="J135" s="171"/>
      <c r="K135" s="166" t="s">
        <v>83</v>
      </c>
      <c r="L135" s="172"/>
      <c r="M135" s="166" t="s">
        <v>84</v>
      </c>
      <c r="N135" s="26">
        <f t="shared" si="2"/>
        <v>0</v>
      </c>
      <c r="O135" s="11"/>
      <c r="P135" s="173">
        <f t="shared" si="6"/>
        <v>0</v>
      </c>
      <c r="Q135" s="175">
        <f t="shared" si="6"/>
        <v>0</v>
      </c>
      <c r="R135" s="115" t="s">
        <v>85</v>
      </c>
      <c r="S135" s="33" t="str">
        <f t="shared" si="7"/>
        <v/>
      </c>
      <c r="T135" s="115" t="s">
        <v>86</v>
      </c>
      <c r="U135" s="33" t="str">
        <f t="shared" si="8"/>
        <v/>
      </c>
    </row>
    <row r="136" spans="1:21" x14ac:dyDescent="0.25">
      <c r="A136" s="186"/>
      <c r="B136" s="187"/>
      <c r="C136" s="188"/>
      <c r="D136" s="189" t="s">
        <v>81</v>
      </c>
      <c r="E136" s="190"/>
      <c r="F136" s="191">
        <f t="shared" si="0"/>
        <v>0</v>
      </c>
      <c r="H136" s="173">
        <f t="shared" si="1"/>
        <v>0</v>
      </c>
      <c r="I136" s="165" t="s">
        <v>82</v>
      </c>
      <c r="J136" s="171"/>
      <c r="K136" s="166" t="s">
        <v>83</v>
      </c>
      <c r="L136" s="172"/>
      <c r="M136" s="166" t="s">
        <v>84</v>
      </c>
      <c r="N136" s="26">
        <f t="shared" si="2"/>
        <v>0</v>
      </c>
      <c r="O136" s="11"/>
      <c r="P136" s="173">
        <f t="shared" si="6"/>
        <v>0</v>
      </c>
      <c r="Q136" s="175">
        <f t="shared" si="6"/>
        <v>0</v>
      </c>
      <c r="R136" s="115" t="s">
        <v>85</v>
      </c>
      <c r="S136" s="33" t="str">
        <f t="shared" si="7"/>
        <v/>
      </c>
      <c r="T136" s="115" t="s">
        <v>86</v>
      </c>
      <c r="U136" s="33" t="str">
        <f t="shared" si="8"/>
        <v/>
      </c>
    </row>
    <row r="137" spans="1:21" x14ac:dyDescent="0.25">
      <c r="A137" s="186"/>
      <c r="B137" s="187"/>
      <c r="C137" s="188"/>
      <c r="D137" s="189" t="s">
        <v>81</v>
      </c>
      <c r="E137" s="190"/>
      <c r="F137" s="191">
        <f t="shared" si="0"/>
        <v>0</v>
      </c>
      <c r="H137" s="173">
        <f t="shared" si="1"/>
        <v>0</v>
      </c>
      <c r="I137" s="165" t="s">
        <v>82</v>
      </c>
      <c r="J137" s="171"/>
      <c r="K137" s="166" t="s">
        <v>83</v>
      </c>
      <c r="L137" s="172"/>
      <c r="M137" s="166" t="s">
        <v>84</v>
      </c>
      <c r="N137" s="26">
        <f t="shared" si="2"/>
        <v>0</v>
      </c>
      <c r="O137" s="11"/>
      <c r="P137" s="173">
        <f t="shared" si="6"/>
        <v>0</v>
      </c>
      <c r="Q137" s="175">
        <f t="shared" si="6"/>
        <v>0</v>
      </c>
      <c r="R137" s="115" t="s">
        <v>85</v>
      </c>
      <c r="S137" s="33" t="str">
        <f t="shared" si="7"/>
        <v/>
      </c>
      <c r="T137" s="115" t="s">
        <v>86</v>
      </c>
      <c r="U137" s="33" t="str">
        <f t="shared" si="8"/>
        <v/>
      </c>
    </row>
    <row r="138" spans="1:21" x14ac:dyDescent="0.25">
      <c r="A138" s="186"/>
      <c r="B138" s="187"/>
      <c r="C138" s="188"/>
      <c r="D138" s="189" t="s">
        <v>81</v>
      </c>
      <c r="E138" s="190"/>
      <c r="F138" s="191">
        <f t="shared" si="0"/>
        <v>0</v>
      </c>
      <c r="H138" s="173">
        <f t="shared" si="1"/>
        <v>0</v>
      </c>
      <c r="I138" s="165" t="s">
        <v>82</v>
      </c>
      <c r="J138" s="171"/>
      <c r="K138" s="166" t="s">
        <v>83</v>
      </c>
      <c r="L138" s="172"/>
      <c r="M138" s="166" t="s">
        <v>84</v>
      </c>
      <c r="N138" s="26">
        <f t="shared" si="2"/>
        <v>0</v>
      </c>
      <c r="O138" s="11"/>
      <c r="P138" s="173">
        <f t="shared" si="6"/>
        <v>0</v>
      </c>
      <c r="Q138" s="175">
        <f t="shared" si="6"/>
        <v>0</v>
      </c>
      <c r="R138" s="115" t="s">
        <v>85</v>
      </c>
      <c r="S138" s="33" t="str">
        <f t="shared" si="7"/>
        <v/>
      </c>
      <c r="T138" s="115" t="s">
        <v>86</v>
      </c>
      <c r="U138" s="33" t="str">
        <f t="shared" si="8"/>
        <v/>
      </c>
    </row>
    <row r="139" spans="1:21" x14ac:dyDescent="0.25">
      <c r="A139" s="186"/>
      <c r="B139" s="187"/>
      <c r="C139" s="188"/>
      <c r="D139" s="189" t="s">
        <v>81</v>
      </c>
      <c r="E139" s="190"/>
      <c r="F139" s="191">
        <f t="shared" si="0"/>
        <v>0</v>
      </c>
      <c r="H139" s="173">
        <f t="shared" si="1"/>
        <v>0</v>
      </c>
      <c r="I139" s="165" t="s">
        <v>82</v>
      </c>
      <c r="J139" s="171"/>
      <c r="K139" s="166" t="s">
        <v>83</v>
      </c>
      <c r="L139" s="172"/>
      <c r="M139" s="166" t="s">
        <v>84</v>
      </c>
      <c r="N139" s="26">
        <f t="shared" si="2"/>
        <v>0</v>
      </c>
      <c r="O139" s="11"/>
      <c r="P139" s="173">
        <f t="shared" si="6"/>
        <v>0</v>
      </c>
      <c r="Q139" s="175">
        <f t="shared" si="6"/>
        <v>0</v>
      </c>
      <c r="R139" s="115" t="s">
        <v>85</v>
      </c>
      <c r="S139" s="33" t="str">
        <f t="shared" si="7"/>
        <v/>
      </c>
      <c r="T139" s="115" t="s">
        <v>86</v>
      </c>
      <c r="U139" s="33" t="str">
        <f t="shared" si="8"/>
        <v/>
      </c>
    </row>
    <row r="140" spans="1:21" x14ac:dyDescent="0.25">
      <c r="A140" s="186"/>
      <c r="B140" s="187"/>
      <c r="C140" s="188"/>
      <c r="D140" s="189" t="s">
        <v>81</v>
      </c>
      <c r="E140" s="190"/>
      <c r="F140" s="191">
        <f t="shared" si="0"/>
        <v>0</v>
      </c>
      <c r="H140" s="173">
        <f t="shared" si="1"/>
        <v>0</v>
      </c>
      <c r="I140" s="165" t="s">
        <v>82</v>
      </c>
      <c r="J140" s="171"/>
      <c r="K140" s="166" t="s">
        <v>83</v>
      </c>
      <c r="L140" s="172"/>
      <c r="M140" s="166" t="s">
        <v>84</v>
      </c>
      <c r="N140" s="26">
        <f t="shared" si="2"/>
        <v>0</v>
      </c>
      <c r="O140" s="11"/>
      <c r="P140" s="173">
        <f t="shared" si="6"/>
        <v>0</v>
      </c>
      <c r="Q140" s="175">
        <f t="shared" si="6"/>
        <v>0</v>
      </c>
      <c r="R140" s="115" t="s">
        <v>85</v>
      </c>
      <c r="S140" s="33" t="str">
        <f t="shared" si="7"/>
        <v/>
      </c>
      <c r="T140" s="115" t="s">
        <v>86</v>
      </c>
      <c r="U140" s="33" t="str">
        <f t="shared" si="8"/>
        <v/>
      </c>
    </row>
    <row r="141" spans="1:21" x14ac:dyDescent="0.25">
      <c r="A141" s="186"/>
      <c r="B141" s="187"/>
      <c r="C141" s="188"/>
      <c r="D141" s="189" t="s">
        <v>81</v>
      </c>
      <c r="E141" s="190"/>
      <c r="F141" s="191">
        <f t="shared" si="0"/>
        <v>0</v>
      </c>
      <c r="H141" s="173">
        <f t="shared" si="1"/>
        <v>0</v>
      </c>
      <c r="I141" s="165" t="s">
        <v>82</v>
      </c>
      <c r="J141" s="171"/>
      <c r="K141" s="166" t="s">
        <v>83</v>
      </c>
      <c r="L141" s="172"/>
      <c r="M141" s="166" t="s">
        <v>84</v>
      </c>
      <c r="N141" s="26">
        <f t="shared" si="2"/>
        <v>0</v>
      </c>
      <c r="O141" s="11"/>
      <c r="P141" s="173">
        <f t="shared" si="6"/>
        <v>0</v>
      </c>
      <c r="Q141" s="175">
        <f t="shared" si="6"/>
        <v>0</v>
      </c>
      <c r="R141" s="115" t="s">
        <v>85</v>
      </c>
      <c r="S141" s="33" t="str">
        <f t="shared" si="7"/>
        <v/>
      </c>
      <c r="T141" s="115" t="s">
        <v>86</v>
      </c>
      <c r="U141" s="33" t="str">
        <f t="shared" si="8"/>
        <v/>
      </c>
    </row>
    <row r="142" spans="1:21" x14ac:dyDescent="0.25">
      <c r="A142" s="186"/>
      <c r="B142" s="187"/>
      <c r="C142" s="188"/>
      <c r="D142" s="189" t="s">
        <v>81</v>
      </c>
      <c r="E142" s="190"/>
      <c r="F142" s="191">
        <f t="shared" si="0"/>
        <v>0</v>
      </c>
      <c r="H142" s="173">
        <f t="shared" si="1"/>
        <v>0</v>
      </c>
      <c r="I142" s="165" t="s">
        <v>82</v>
      </c>
      <c r="J142" s="171"/>
      <c r="K142" s="166" t="s">
        <v>83</v>
      </c>
      <c r="L142" s="172"/>
      <c r="M142" s="166" t="s">
        <v>84</v>
      </c>
      <c r="N142" s="26">
        <f t="shared" si="2"/>
        <v>0</v>
      </c>
      <c r="O142" s="11"/>
      <c r="P142" s="173">
        <f t="shared" si="6"/>
        <v>0</v>
      </c>
      <c r="Q142" s="175">
        <f t="shared" si="6"/>
        <v>0</v>
      </c>
      <c r="R142" s="115" t="s">
        <v>85</v>
      </c>
      <c r="S142" s="33" t="str">
        <f t="shared" si="7"/>
        <v/>
      </c>
      <c r="T142" s="115" t="s">
        <v>86</v>
      </c>
      <c r="U142" s="33" t="str">
        <f t="shared" si="8"/>
        <v/>
      </c>
    </row>
    <row r="143" spans="1:21" x14ac:dyDescent="0.25">
      <c r="A143" s="186"/>
      <c r="B143" s="187"/>
      <c r="C143" s="188"/>
      <c r="D143" s="189" t="s">
        <v>81</v>
      </c>
      <c r="E143" s="190"/>
      <c r="F143" s="191">
        <f t="shared" si="0"/>
        <v>0</v>
      </c>
      <c r="H143" s="173">
        <f t="shared" si="1"/>
        <v>0</v>
      </c>
      <c r="I143" s="165" t="s">
        <v>82</v>
      </c>
      <c r="J143" s="171"/>
      <c r="K143" s="166" t="s">
        <v>83</v>
      </c>
      <c r="L143" s="172"/>
      <c r="M143" s="166" t="s">
        <v>84</v>
      </c>
      <c r="N143" s="26">
        <f t="shared" si="2"/>
        <v>0</v>
      </c>
      <c r="O143" s="11"/>
      <c r="P143" s="173">
        <f t="shared" si="6"/>
        <v>0</v>
      </c>
      <c r="Q143" s="175">
        <f t="shared" si="6"/>
        <v>0</v>
      </c>
      <c r="R143" s="115" t="s">
        <v>85</v>
      </c>
      <c r="S143" s="33" t="str">
        <f t="shared" si="7"/>
        <v/>
      </c>
      <c r="T143" s="115" t="s">
        <v>86</v>
      </c>
      <c r="U143" s="33" t="str">
        <f t="shared" si="8"/>
        <v/>
      </c>
    </row>
    <row r="144" spans="1:21" x14ac:dyDescent="0.25">
      <c r="A144" s="186"/>
      <c r="B144" s="187"/>
      <c r="C144" s="188"/>
      <c r="D144" s="189" t="s">
        <v>89</v>
      </c>
      <c r="E144" s="190"/>
      <c r="F144" s="191">
        <f t="shared" si="0"/>
        <v>0</v>
      </c>
      <c r="H144" s="173">
        <f t="shared" si="1"/>
        <v>0</v>
      </c>
      <c r="I144" s="165" t="s">
        <v>90</v>
      </c>
      <c r="J144" s="171"/>
      <c r="K144" s="166" t="s">
        <v>91</v>
      </c>
      <c r="L144" s="172"/>
      <c r="M144" s="166" t="s">
        <v>92</v>
      </c>
      <c r="N144" s="26">
        <f t="shared" si="2"/>
        <v>0</v>
      </c>
      <c r="O144" s="11"/>
      <c r="P144" s="173">
        <f t="shared" si="6"/>
        <v>0</v>
      </c>
      <c r="Q144" s="175">
        <f t="shared" si="6"/>
        <v>0</v>
      </c>
      <c r="R144" s="115" t="s">
        <v>118</v>
      </c>
      <c r="S144" s="33" t="str">
        <f t="shared" si="7"/>
        <v/>
      </c>
      <c r="T144" s="115" t="s">
        <v>119</v>
      </c>
      <c r="U144" s="33" t="str">
        <f t="shared" si="8"/>
        <v/>
      </c>
    </row>
    <row r="145" spans="1:21" x14ac:dyDescent="0.25">
      <c r="A145" s="186"/>
      <c r="B145" s="187"/>
      <c r="C145" s="188"/>
      <c r="D145" s="189"/>
      <c r="E145" s="190"/>
      <c r="F145" s="191">
        <f t="shared" si="0"/>
        <v>0</v>
      </c>
      <c r="H145" s="173">
        <f t="shared" si="1"/>
        <v>0</v>
      </c>
      <c r="I145" s="165"/>
      <c r="J145" s="171"/>
      <c r="K145" s="166"/>
      <c r="L145" s="172"/>
      <c r="M145" s="166"/>
      <c r="N145" s="26">
        <f t="shared" si="2"/>
        <v>0</v>
      </c>
      <c r="O145" s="11"/>
      <c r="P145" s="173">
        <f t="shared" ref="P145:Q167" si="9">A145</f>
        <v>0</v>
      </c>
      <c r="Q145" s="175">
        <f t="shared" si="9"/>
        <v>0</v>
      </c>
      <c r="R145" s="115" t="s">
        <v>118</v>
      </c>
      <c r="S145" s="33" t="str">
        <f t="shared" ref="S145:S161" si="10">IF(J145="","",(J145/N145)*E145)</f>
        <v/>
      </c>
      <c r="T145" s="115" t="s">
        <v>119</v>
      </c>
      <c r="U145" s="33" t="str">
        <f t="shared" ref="U145:U161" si="11">IF(L145="","",(L145/N145)*E145)</f>
        <v/>
      </c>
    </row>
    <row r="146" spans="1:21" x14ac:dyDescent="0.25">
      <c r="A146" s="186"/>
      <c r="B146" s="187"/>
      <c r="C146" s="188"/>
      <c r="D146" s="189"/>
      <c r="E146" s="190"/>
      <c r="F146" s="191">
        <f t="shared" si="0"/>
        <v>0</v>
      </c>
      <c r="H146" s="173">
        <f t="shared" si="1"/>
        <v>0</v>
      </c>
      <c r="I146" s="165"/>
      <c r="J146" s="171"/>
      <c r="K146" s="166"/>
      <c r="L146" s="172"/>
      <c r="M146" s="166"/>
      <c r="N146" s="26">
        <f t="shared" si="2"/>
        <v>0</v>
      </c>
      <c r="O146" s="11"/>
      <c r="P146" s="173">
        <f t="shared" si="9"/>
        <v>0</v>
      </c>
      <c r="Q146" s="175">
        <f t="shared" si="9"/>
        <v>0</v>
      </c>
      <c r="R146" s="115" t="s">
        <v>118</v>
      </c>
      <c r="S146" s="33" t="str">
        <f t="shared" si="10"/>
        <v/>
      </c>
      <c r="T146" s="115" t="s">
        <v>119</v>
      </c>
      <c r="U146" s="33" t="str">
        <f t="shared" si="11"/>
        <v/>
      </c>
    </row>
    <row r="147" spans="1:21" x14ac:dyDescent="0.25">
      <c r="A147" s="186"/>
      <c r="B147" s="187"/>
      <c r="C147" s="188"/>
      <c r="D147" s="189"/>
      <c r="E147" s="190"/>
      <c r="F147" s="191">
        <f t="shared" si="0"/>
        <v>0</v>
      </c>
      <c r="H147" s="173">
        <f t="shared" si="1"/>
        <v>0</v>
      </c>
      <c r="I147" s="165"/>
      <c r="J147" s="171"/>
      <c r="K147" s="166"/>
      <c r="L147" s="172"/>
      <c r="M147" s="166"/>
      <c r="N147" s="26">
        <f t="shared" si="2"/>
        <v>0</v>
      </c>
      <c r="O147" s="11"/>
      <c r="P147" s="173">
        <f t="shared" si="9"/>
        <v>0</v>
      </c>
      <c r="Q147" s="175">
        <f t="shared" si="9"/>
        <v>0</v>
      </c>
      <c r="R147" s="115" t="s">
        <v>118</v>
      </c>
      <c r="S147" s="33" t="str">
        <f t="shared" si="10"/>
        <v/>
      </c>
      <c r="T147" s="115" t="s">
        <v>119</v>
      </c>
      <c r="U147" s="33" t="str">
        <f t="shared" si="11"/>
        <v/>
      </c>
    </row>
    <row r="148" spans="1:21" x14ac:dyDescent="0.25">
      <c r="A148" s="186"/>
      <c r="B148" s="187"/>
      <c r="C148" s="188"/>
      <c r="D148" s="189"/>
      <c r="E148" s="190"/>
      <c r="F148" s="191">
        <f t="shared" si="0"/>
        <v>0</v>
      </c>
      <c r="H148" s="173">
        <f t="shared" si="1"/>
        <v>0</v>
      </c>
      <c r="I148" s="165"/>
      <c r="J148" s="171"/>
      <c r="K148" s="166"/>
      <c r="L148" s="172"/>
      <c r="M148" s="166"/>
      <c r="N148" s="26">
        <f t="shared" si="2"/>
        <v>0</v>
      </c>
      <c r="O148" s="11"/>
      <c r="P148" s="173">
        <f t="shared" si="9"/>
        <v>0</v>
      </c>
      <c r="Q148" s="175">
        <f t="shared" si="9"/>
        <v>0</v>
      </c>
      <c r="R148" s="115" t="s">
        <v>118</v>
      </c>
      <c r="S148" s="33" t="str">
        <f t="shared" si="10"/>
        <v/>
      </c>
      <c r="T148" s="115" t="s">
        <v>119</v>
      </c>
      <c r="U148" s="33" t="str">
        <f t="shared" si="11"/>
        <v/>
      </c>
    </row>
    <row r="149" spans="1:21" x14ac:dyDescent="0.25">
      <c r="A149" s="186"/>
      <c r="B149" s="187"/>
      <c r="C149" s="188"/>
      <c r="D149" s="189"/>
      <c r="E149" s="190"/>
      <c r="F149" s="191">
        <f t="shared" si="0"/>
        <v>0</v>
      </c>
      <c r="H149" s="173">
        <f t="shared" si="1"/>
        <v>0</v>
      </c>
      <c r="I149" s="165"/>
      <c r="J149" s="171"/>
      <c r="K149" s="166"/>
      <c r="L149" s="172"/>
      <c r="M149" s="166"/>
      <c r="N149" s="26">
        <f t="shared" si="2"/>
        <v>0</v>
      </c>
      <c r="O149" s="11"/>
      <c r="P149" s="173">
        <f t="shared" si="9"/>
        <v>0</v>
      </c>
      <c r="Q149" s="175">
        <f t="shared" si="9"/>
        <v>0</v>
      </c>
      <c r="R149" s="115" t="s">
        <v>118</v>
      </c>
      <c r="S149" s="33" t="str">
        <f t="shared" si="10"/>
        <v/>
      </c>
      <c r="T149" s="115" t="s">
        <v>119</v>
      </c>
      <c r="U149" s="33" t="str">
        <f t="shared" si="11"/>
        <v/>
      </c>
    </row>
    <row r="150" spans="1:21" x14ac:dyDescent="0.25">
      <c r="A150" s="186"/>
      <c r="B150" s="187"/>
      <c r="C150" s="188"/>
      <c r="D150" s="189"/>
      <c r="E150" s="190"/>
      <c r="F150" s="191">
        <f t="shared" si="0"/>
        <v>0</v>
      </c>
      <c r="H150" s="173">
        <f t="shared" si="1"/>
        <v>0</v>
      </c>
      <c r="I150" s="165"/>
      <c r="J150" s="171"/>
      <c r="K150" s="166"/>
      <c r="L150" s="172"/>
      <c r="M150" s="166"/>
      <c r="N150" s="26">
        <f t="shared" si="2"/>
        <v>0</v>
      </c>
      <c r="O150" s="11"/>
      <c r="P150" s="173">
        <f t="shared" si="9"/>
        <v>0</v>
      </c>
      <c r="Q150" s="175">
        <f t="shared" si="9"/>
        <v>0</v>
      </c>
      <c r="R150" s="115" t="s">
        <v>118</v>
      </c>
      <c r="S150" s="33" t="str">
        <f t="shared" si="10"/>
        <v/>
      </c>
      <c r="T150" s="115" t="s">
        <v>119</v>
      </c>
      <c r="U150" s="33" t="str">
        <f t="shared" si="11"/>
        <v/>
      </c>
    </row>
    <row r="151" spans="1:21" x14ac:dyDescent="0.25">
      <c r="A151" s="186"/>
      <c r="B151" s="187"/>
      <c r="C151" s="188"/>
      <c r="D151" s="189"/>
      <c r="E151" s="190"/>
      <c r="F151" s="191">
        <f t="shared" si="0"/>
        <v>0</v>
      </c>
      <c r="H151" s="173">
        <f t="shared" si="1"/>
        <v>0</v>
      </c>
      <c r="I151" s="165"/>
      <c r="J151" s="171"/>
      <c r="K151" s="166"/>
      <c r="L151" s="172"/>
      <c r="M151" s="166"/>
      <c r="N151" s="26">
        <f t="shared" si="2"/>
        <v>0</v>
      </c>
      <c r="O151" s="11"/>
      <c r="P151" s="173">
        <f t="shared" si="9"/>
        <v>0</v>
      </c>
      <c r="Q151" s="175">
        <f t="shared" si="9"/>
        <v>0</v>
      </c>
      <c r="R151" s="115" t="s">
        <v>118</v>
      </c>
      <c r="S151" s="33" t="str">
        <f t="shared" si="10"/>
        <v/>
      </c>
      <c r="T151" s="115" t="s">
        <v>119</v>
      </c>
      <c r="U151" s="33" t="str">
        <f t="shared" si="11"/>
        <v/>
      </c>
    </row>
    <row r="152" spans="1:21" x14ac:dyDescent="0.25">
      <c r="A152" s="186"/>
      <c r="B152" s="187"/>
      <c r="C152" s="188"/>
      <c r="D152" s="189"/>
      <c r="E152" s="190"/>
      <c r="F152" s="191">
        <f t="shared" si="0"/>
        <v>0</v>
      </c>
      <c r="H152" s="173">
        <f t="shared" si="1"/>
        <v>0</v>
      </c>
      <c r="I152" s="165"/>
      <c r="J152" s="171"/>
      <c r="K152" s="166"/>
      <c r="L152" s="172"/>
      <c r="M152" s="166"/>
      <c r="N152" s="26">
        <f t="shared" si="2"/>
        <v>0</v>
      </c>
      <c r="O152" s="11"/>
      <c r="P152" s="173">
        <f t="shared" si="9"/>
        <v>0</v>
      </c>
      <c r="Q152" s="175">
        <f t="shared" si="9"/>
        <v>0</v>
      </c>
      <c r="R152" s="115" t="s">
        <v>118</v>
      </c>
      <c r="S152" s="33" t="str">
        <f t="shared" si="10"/>
        <v/>
      </c>
      <c r="T152" s="115" t="s">
        <v>119</v>
      </c>
      <c r="U152" s="33" t="str">
        <f t="shared" si="11"/>
        <v/>
      </c>
    </row>
    <row r="153" spans="1:21" x14ac:dyDescent="0.25">
      <c r="A153" s="186"/>
      <c r="B153" s="187"/>
      <c r="C153" s="188"/>
      <c r="D153" s="189"/>
      <c r="E153" s="190"/>
      <c r="F153" s="191">
        <f t="shared" si="0"/>
        <v>0</v>
      </c>
      <c r="H153" s="173">
        <f t="shared" si="1"/>
        <v>0</v>
      </c>
      <c r="I153" s="165"/>
      <c r="J153" s="171"/>
      <c r="K153" s="166"/>
      <c r="L153" s="172"/>
      <c r="M153" s="166"/>
      <c r="N153" s="26">
        <f t="shared" si="2"/>
        <v>0</v>
      </c>
      <c r="O153" s="11"/>
      <c r="P153" s="173">
        <f t="shared" si="9"/>
        <v>0</v>
      </c>
      <c r="Q153" s="175">
        <f t="shared" si="9"/>
        <v>0</v>
      </c>
      <c r="R153" s="115" t="s">
        <v>118</v>
      </c>
      <c r="S153" s="33" t="str">
        <f t="shared" si="10"/>
        <v/>
      </c>
      <c r="T153" s="115" t="s">
        <v>119</v>
      </c>
      <c r="U153" s="33" t="str">
        <f t="shared" si="11"/>
        <v/>
      </c>
    </row>
    <row r="154" spans="1:21" x14ac:dyDescent="0.25">
      <c r="A154" s="186"/>
      <c r="B154" s="187"/>
      <c r="C154" s="188"/>
      <c r="D154" s="189"/>
      <c r="E154" s="190"/>
      <c r="F154" s="191">
        <f t="shared" si="0"/>
        <v>0</v>
      </c>
      <c r="H154" s="173">
        <f t="shared" si="1"/>
        <v>0</v>
      </c>
      <c r="I154" s="165"/>
      <c r="J154" s="171"/>
      <c r="K154" s="166"/>
      <c r="L154" s="172"/>
      <c r="M154" s="166"/>
      <c r="N154" s="26">
        <f t="shared" si="2"/>
        <v>0</v>
      </c>
      <c r="O154" s="11"/>
      <c r="P154" s="173">
        <f t="shared" si="9"/>
        <v>0</v>
      </c>
      <c r="Q154" s="175">
        <f t="shared" si="9"/>
        <v>0</v>
      </c>
      <c r="R154" s="115" t="s">
        <v>118</v>
      </c>
      <c r="S154" s="33" t="str">
        <f t="shared" si="10"/>
        <v/>
      </c>
      <c r="T154" s="115" t="s">
        <v>119</v>
      </c>
      <c r="U154" s="33" t="str">
        <f t="shared" si="11"/>
        <v/>
      </c>
    </row>
    <row r="155" spans="1:21" x14ac:dyDescent="0.25">
      <c r="A155" s="186"/>
      <c r="B155" s="187"/>
      <c r="C155" s="188"/>
      <c r="D155" s="189"/>
      <c r="E155" s="190"/>
      <c r="F155" s="191">
        <f t="shared" si="0"/>
        <v>0</v>
      </c>
      <c r="H155" s="173">
        <f t="shared" si="1"/>
        <v>0</v>
      </c>
      <c r="I155" s="165"/>
      <c r="J155" s="171"/>
      <c r="K155" s="166"/>
      <c r="L155" s="172"/>
      <c r="M155" s="166"/>
      <c r="N155" s="26">
        <f t="shared" si="2"/>
        <v>0</v>
      </c>
      <c r="O155" s="11"/>
      <c r="P155" s="173">
        <f t="shared" si="9"/>
        <v>0</v>
      </c>
      <c r="Q155" s="175">
        <f t="shared" si="9"/>
        <v>0</v>
      </c>
      <c r="R155" s="115" t="s">
        <v>118</v>
      </c>
      <c r="S155" s="33" t="str">
        <f t="shared" si="10"/>
        <v/>
      </c>
      <c r="T155" s="115" t="s">
        <v>119</v>
      </c>
      <c r="U155" s="33" t="str">
        <f t="shared" si="11"/>
        <v/>
      </c>
    </row>
    <row r="156" spans="1:21" x14ac:dyDescent="0.25">
      <c r="A156" s="186"/>
      <c r="B156" s="187"/>
      <c r="C156" s="188"/>
      <c r="D156" s="189"/>
      <c r="E156" s="190"/>
      <c r="F156" s="191">
        <f t="shared" si="0"/>
        <v>0</v>
      </c>
      <c r="H156" s="173">
        <f t="shared" si="1"/>
        <v>0</v>
      </c>
      <c r="I156" s="165"/>
      <c r="J156" s="171"/>
      <c r="K156" s="166"/>
      <c r="L156" s="172"/>
      <c r="M156" s="166"/>
      <c r="N156" s="26">
        <f t="shared" si="2"/>
        <v>0</v>
      </c>
      <c r="O156" s="11"/>
      <c r="P156" s="173">
        <f t="shared" si="9"/>
        <v>0</v>
      </c>
      <c r="Q156" s="175">
        <f t="shared" si="9"/>
        <v>0</v>
      </c>
      <c r="R156" s="115" t="s">
        <v>118</v>
      </c>
      <c r="S156" s="33" t="str">
        <f t="shared" si="10"/>
        <v/>
      </c>
      <c r="T156" s="115" t="s">
        <v>119</v>
      </c>
      <c r="U156" s="33" t="str">
        <f t="shared" si="11"/>
        <v/>
      </c>
    </row>
    <row r="157" spans="1:21" x14ac:dyDescent="0.25">
      <c r="A157" s="186"/>
      <c r="B157" s="187"/>
      <c r="C157" s="188"/>
      <c r="D157" s="189"/>
      <c r="E157" s="190"/>
      <c r="F157" s="191">
        <f t="shared" si="0"/>
        <v>0</v>
      </c>
      <c r="H157" s="173">
        <f t="shared" si="1"/>
        <v>0</v>
      </c>
      <c r="I157" s="165"/>
      <c r="J157" s="171"/>
      <c r="K157" s="166"/>
      <c r="L157" s="172"/>
      <c r="M157" s="166"/>
      <c r="N157" s="26">
        <f t="shared" si="2"/>
        <v>0</v>
      </c>
      <c r="O157" s="11"/>
      <c r="P157" s="173">
        <f t="shared" si="9"/>
        <v>0</v>
      </c>
      <c r="Q157" s="175">
        <f t="shared" si="9"/>
        <v>0</v>
      </c>
      <c r="R157" s="115" t="s">
        <v>118</v>
      </c>
      <c r="S157" s="33" t="str">
        <f t="shared" si="10"/>
        <v/>
      </c>
      <c r="T157" s="115" t="s">
        <v>119</v>
      </c>
      <c r="U157" s="33" t="str">
        <f t="shared" si="11"/>
        <v/>
      </c>
    </row>
    <row r="158" spans="1:21" x14ac:dyDescent="0.25">
      <c r="A158" s="186"/>
      <c r="B158" s="187"/>
      <c r="C158" s="188"/>
      <c r="D158" s="189"/>
      <c r="E158" s="190"/>
      <c r="F158" s="191">
        <f t="shared" si="0"/>
        <v>0</v>
      </c>
      <c r="H158" s="173">
        <f t="shared" si="1"/>
        <v>0</v>
      </c>
      <c r="I158" s="165"/>
      <c r="J158" s="171"/>
      <c r="K158" s="166"/>
      <c r="L158" s="172"/>
      <c r="M158" s="166"/>
      <c r="N158" s="26">
        <f t="shared" si="2"/>
        <v>0</v>
      </c>
      <c r="O158" s="11"/>
      <c r="P158" s="173">
        <f t="shared" si="9"/>
        <v>0</v>
      </c>
      <c r="Q158" s="175">
        <f t="shared" si="9"/>
        <v>0</v>
      </c>
      <c r="R158" s="115" t="s">
        <v>118</v>
      </c>
      <c r="S158" s="33" t="str">
        <f t="shared" si="10"/>
        <v/>
      </c>
      <c r="T158" s="115" t="s">
        <v>119</v>
      </c>
      <c r="U158" s="33" t="str">
        <f t="shared" si="11"/>
        <v/>
      </c>
    </row>
    <row r="159" spans="1:21" x14ac:dyDescent="0.25">
      <c r="A159" s="186"/>
      <c r="B159" s="187"/>
      <c r="C159" s="188"/>
      <c r="D159" s="189"/>
      <c r="E159" s="190"/>
      <c r="F159" s="191">
        <f t="shared" si="0"/>
        <v>0</v>
      </c>
      <c r="H159" s="173">
        <f t="shared" si="1"/>
        <v>0</v>
      </c>
      <c r="I159" s="165"/>
      <c r="J159" s="171"/>
      <c r="K159" s="166"/>
      <c r="L159" s="172"/>
      <c r="M159" s="166"/>
      <c r="N159" s="26">
        <f t="shared" si="2"/>
        <v>0</v>
      </c>
      <c r="O159" s="11"/>
      <c r="P159" s="173">
        <f t="shared" si="9"/>
        <v>0</v>
      </c>
      <c r="Q159" s="175">
        <f t="shared" si="9"/>
        <v>0</v>
      </c>
      <c r="R159" s="115" t="s">
        <v>118</v>
      </c>
      <c r="S159" s="33" t="str">
        <f t="shared" si="10"/>
        <v/>
      </c>
      <c r="T159" s="115" t="s">
        <v>119</v>
      </c>
      <c r="U159" s="33" t="str">
        <f t="shared" si="11"/>
        <v/>
      </c>
    </row>
    <row r="160" spans="1:21" x14ac:dyDescent="0.25">
      <c r="A160" s="186"/>
      <c r="B160" s="187"/>
      <c r="C160" s="188"/>
      <c r="D160" s="189"/>
      <c r="E160" s="190"/>
      <c r="F160" s="191">
        <f t="shared" si="0"/>
        <v>0</v>
      </c>
      <c r="H160" s="173">
        <f t="shared" si="1"/>
        <v>0</v>
      </c>
      <c r="I160" s="165"/>
      <c r="J160" s="171"/>
      <c r="K160" s="166"/>
      <c r="L160" s="172"/>
      <c r="M160" s="166"/>
      <c r="N160" s="26">
        <f t="shared" si="2"/>
        <v>0</v>
      </c>
      <c r="O160" s="11"/>
      <c r="P160" s="173">
        <f t="shared" si="9"/>
        <v>0</v>
      </c>
      <c r="Q160" s="175">
        <f t="shared" si="9"/>
        <v>0</v>
      </c>
      <c r="R160" s="115" t="s">
        <v>118</v>
      </c>
      <c r="S160" s="33" t="str">
        <f t="shared" si="10"/>
        <v/>
      </c>
      <c r="T160" s="115" t="s">
        <v>119</v>
      </c>
      <c r="U160" s="33" t="str">
        <f t="shared" si="11"/>
        <v/>
      </c>
    </row>
    <row r="161" spans="1:21" x14ac:dyDescent="0.25">
      <c r="A161" s="186"/>
      <c r="B161" s="187"/>
      <c r="C161" s="188"/>
      <c r="D161" s="189"/>
      <c r="E161" s="190"/>
      <c r="F161" s="191">
        <f t="shared" si="0"/>
        <v>0</v>
      </c>
      <c r="H161" s="173">
        <f t="shared" si="1"/>
        <v>0</v>
      </c>
      <c r="I161" s="165"/>
      <c r="J161" s="171"/>
      <c r="K161" s="166"/>
      <c r="L161" s="172"/>
      <c r="M161" s="166"/>
      <c r="N161" s="26">
        <f t="shared" si="2"/>
        <v>0</v>
      </c>
      <c r="O161" s="11"/>
      <c r="P161" s="173">
        <f t="shared" si="9"/>
        <v>0</v>
      </c>
      <c r="Q161" s="175">
        <f t="shared" si="9"/>
        <v>0</v>
      </c>
      <c r="R161" s="115" t="s">
        <v>118</v>
      </c>
      <c r="S161" s="33" t="str">
        <f t="shared" si="10"/>
        <v/>
      </c>
      <c r="T161" s="115" t="s">
        <v>119</v>
      </c>
      <c r="U161" s="33" t="str">
        <f t="shared" si="11"/>
        <v/>
      </c>
    </row>
    <row r="162" spans="1:21" x14ac:dyDescent="0.25">
      <c r="A162" s="186"/>
      <c r="B162" s="187"/>
      <c r="C162" s="188"/>
      <c r="D162" s="189"/>
      <c r="E162" s="190"/>
      <c r="F162" s="191">
        <f t="shared" si="0"/>
        <v>0</v>
      </c>
      <c r="H162" s="173">
        <f t="shared" si="1"/>
        <v>0</v>
      </c>
      <c r="I162" s="165"/>
      <c r="J162" s="171"/>
      <c r="K162" s="166"/>
      <c r="L162" s="172"/>
      <c r="M162" s="166"/>
      <c r="N162" s="26">
        <f t="shared" si="2"/>
        <v>0</v>
      </c>
      <c r="O162" s="11"/>
      <c r="P162" s="173">
        <f t="shared" si="9"/>
        <v>0</v>
      </c>
      <c r="Q162" s="175">
        <f t="shared" si="9"/>
        <v>0</v>
      </c>
      <c r="R162" s="115" t="s">
        <v>118</v>
      </c>
      <c r="S162" s="33" t="str">
        <f t="shared" ref="S162:S167" si="12">IF(J162="","",(J162/N162)*E162)</f>
        <v/>
      </c>
      <c r="T162" s="115" t="s">
        <v>119</v>
      </c>
      <c r="U162" s="33" t="str">
        <f t="shared" ref="U162:U167" si="13">IF(L162="","",(L162/N162)*E162)</f>
        <v/>
      </c>
    </row>
    <row r="163" spans="1:21" x14ac:dyDescent="0.25">
      <c r="A163" s="186"/>
      <c r="B163" s="187"/>
      <c r="C163" s="188"/>
      <c r="D163" s="189"/>
      <c r="E163" s="190"/>
      <c r="F163" s="191">
        <f t="shared" si="0"/>
        <v>0</v>
      </c>
      <c r="H163" s="173">
        <f t="shared" si="1"/>
        <v>0</v>
      </c>
      <c r="I163" s="165"/>
      <c r="J163" s="171"/>
      <c r="K163" s="166"/>
      <c r="L163" s="172"/>
      <c r="M163" s="166"/>
      <c r="N163" s="26">
        <f t="shared" si="2"/>
        <v>0</v>
      </c>
      <c r="O163" s="11"/>
      <c r="P163" s="173">
        <f t="shared" si="9"/>
        <v>0</v>
      </c>
      <c r="Q163" s="175">
        <f t="shared" si="9"/>
        <v>0</v>
      </c>
      <c r="R163" s="115" t="s">
        <v>118</v>
      </c>
      <c r="S163" s="33" t="str">
        <f t="shared" si="12"/>
        <v/>
      </c>
      <c r="T163" s="115" t="s">
        <v>119</v>
      </c>
      <c r="U163" s="33" t="str">
        <f t="shared" si="13"/>
        <v/>
      </c>
    </row>
    <row r="164" spans="1:21" x14ac:dyDescent="0.25">
      <c r="A164" s="186"/>
      <c r="B164" s="187"/>
      <c r="C164" s="188"/>
      <c r="D164" s="189"/>
      <c r="E164" s="190"/>
      <c r="F164" s="191">
        <f t="shared" si="0"/>
        <v>0</v>
      </c>
      <c r="H164" s="173">
        <f t="shared" si="1"/>
        <v>0</v>
      </c>
      <c r="I164" s="165"/>
      <c r="J164" s="171"/>
      <c r="K164" s="166"/>
      <c r="L164" s="172"/>
      <c r="M164" s="166"/>
      <c r="N164" s="26">
        <f t="shared" si="2"/>
        <v>0</v>
      </c>
      <c r="O164" s="11"/>
      <c r="P164" s="173">
        <f t="shared" si="9"/>
        <v>0</v>
      </c>
      <c r="Q164" s="175">
        <f t="shared" si="9"/>
        <v>0</v>
      </c>
      <c r="R164" s="115" t="s">
        <v>118</v>
      </c>
      <c r="S164" s="33" t="str">
        <f t="shared" si="12"/>
        <v/>
      </c>
      <c r="T164" s="115" t="s">
        <v>119</v>
      </c>
      <c r="U164" s="33" t="str">
        <f t="shared" si="13"/>
        <v/>
      </c>
    </row>
    <row r="165" spans="1:21" x14ac:dyDescent="0.25">
      <c r="A165" s="186"/>
      <c r="B165" s="187"/>
      <c r="C165" s="188"/>
      <c r="D165" s="189"/>
      <c r="E165" s="190"/>
      <c r="F165" s="191">
        <f t="shared" si="0"/>
        <v>0</v>
      </c>
      <c r="H165" s="173">
        <f t="shared" si="1"/>
        <v>0</v>
      </c>
      <c r="I165" s="165"/>
      <c r="J165" s="171"/>
      <c r="K165" s="166"/>
      <c r="L165" s="172"/>
      <c r="M165" s="166"/>
      <c r="N165" s="26">
        <f t="shared" si="2"/>
        <v>0</v>
      </c>
      <c r="O165" s="11"/>
      <c r="P165" s="173">
        <f t="shared" si="9"/>
        <v>0</v>
      </c>
      <c r="Q165" s="175">
        <f t="shared" si="9"/>
        <v>0</v>
      </c>
      <c r="R165" s="115" t="s">
        <v>118</v>
      </c>
      <c r="S165" s="33" t="str">
        <f t="shared" si="12"/>
        <v/>
      </c>
      <c r="T165" s="115" t="s">
        <v>119</v>
      </c>
      <c r="U165" s="33" t="str">
        <f t="shared" si="13"/>
        <v/>
      </c>
    </row>
    <row r="166" spans="1:21" x14ac:dyDescent="0.25">
      <c r="A166" s="186"/>
      <c r="B166" s="187"/>
      <c r="C166" s="188"/>
      <c r="D166" s="189"/>
      <c r="E166" s="190"/>
      <c r="F166" s="191">
        <f t="shared" si="0"/>
        <v>0</v>
      </c>
      <c r="H166" s="173">
        <f t="shared" si="1"/>
        <v>0</v>
      </c>
      <c r="I166" s="165"/>
      <c r="J166" s="171"/>
      <c r="K166" s="166"/>
      <c r="L166" s="172"/>
      <c r="M166" s="166"/>
      <c r="N166" s="26">
        <f t="shared" si="2"/>
        <v>0</v>
      </c>
      <c r="O166" s="11"/>
      <c r="P166" s="173">
        <f t="shared" si="9"/>
        <v>0</v>
      </c>
      <c r="Q166" s="175">
        <f t="shared" si="9"/>
        <v>0</v>
      </c>
      <c r="R166" s="115" t="s">
        <v>118</v>
      </c>
      <c r="S166" s="33" t="str">
        <f t="shared" si="12"/>
        <v/>
      </c>
      <c r="T166" s="115" t="s">
        <v>119</v>
      </c>
      <c r="U166" s="33" t="str">
        <f t="shared" si="13"/>
        <v/>
      </c>
    </row>
    <row r="167" spans="1:21" x14ac:dyDescent="0.25">
      <c r="A167" s="186"/>
      <c r="B167" s="187"/>
      <c r="C167" s="188"/>
      <c r="D167" s="189"/>
      <c r="E167" s="190"/>
      <c r="F167" s="191">
        <f t="shared" si="0"/>
        <v>0</v>
      </c>
      <c r="H167" s="173">
        <f t="shared" si="1"/>
        <v>0</v>
      </c>
      <c r="I167" s="165"/>
      <c r="J167" s="171"/>
      <c r="K167" s="166"/>
      <c r="L167" s="172"/>
      <c r="M167" s="166"/>
      <c r="N167" s="26">
        <f t="shared" si="2"/>
        <v>0</v>
      </c>
      <c r="O167" s="11"/>
      <c r="P167" s="173">
        <f t="shared" si="9"/>
        <v>0</v>
      </c>
      <c r="Q167" s="175">
        <f t="shared" si="9"/>
        <v>0</v>
      </c>
      <c r="R167" s="115" t="s">
        <v>118</v>
      </c>
      <c r="S167" s="33" t="str">
        <f t="shared" si="12"/>
        <v/>
      </c>
      <c r="T167" s="115" t="s">
        <v>119</v>
      </c>
      <c r="U167" s="33" t="str">
        <f t="shared" si="13"/>
        <v/>
      </c>
    </row>
    <row r="168" spans="1:21" x14ac:dyDescent="0.25">
      <c r="A168" s="186"/>
      <c r="B168" s="187"/>
      <c r="C168" s="188"/>
      <c r="D168" s="189" t="s">
        <v>93</v>
      </c>
      <c r="E168" s="190"/>
      <c r="F168" s="191">
        <f t="shared" si="0"/>
        <v>0</v>
      </c>
      <c r="H168" s="173">
        <f t="shared" si="1"/>
        <v>0</v>
      </c>
      <c r="I168" s="165" t="s">
        <v>94</v>
      </c>
      <c r="J168" s="171"/>
      <c r="K168" s="166" t="s">
        <v>95</v>
      </c>
      <c r="L168" s="172"/>
      <c r="M168" s="166" t="s">
        <v>96</v>
      </c>
      <c r="N168" s="26">
        <f t="shared" si="2"/>
        <v>0</v>
      </c>
      <c r="O168" s="11"/>
      <c r="P168" s="173">
        <f t="shared" si="6"/>
        <v>0</v>
      </c>
      <c r="Q168" s="175">
        <f t="shared" si="6"/>
        <v>0</v>
      </c>
      <c r="R168" s="115" t="s">
        <v>120</v>
      </c>
      <c r="S168" s="33" t="str">
        <f t="shared" si="7"/>
        <v/>
      </c>
      <c r="T168" s="115" t="s">
        <v>121</v>
      </c>
      <c r="U168" s="33" t="str">
        <f t="shared" si="8"/>
        <v/>
      </c>
    </row>
    <row r="169" spans="1:21" x14ac:dyDescent="0.25">
      <c r="A169" s="186"/>
      <c r="B169" s="187"/>
      <c r="C169" s="188"/>
      <c r="D169" s="189" t="s">
        <v>98</v>
      </c>
      <c r="E169" s="190"/>
      <c r="F169" s="191">
        <f t="shared" si="0"/>
        <v>0</v>
      </c>
      <c r="H169" s="173">
        <f t="shared" si="1"/>
        <v>0</v>
      </c>
      <c r="I169" s="165" t="s">
        <v>122</v>
      </c>
      <c r="J169" s="171"/>
      <c r="K169" s="166" t="s">
        <v>123</v>
      </c>
      <c r="L169" s="172"/>
      <c r="M169" s="166" t="s">
        <v>124</v>
      </c>
      <c r="N169" s="26">
        <f t="shared" si="2"/>
        <v>0</v>
      </c>
      <c r="O169" s="11"/>
      <c r="P169" s="173">
        <f t="shared" si="6"/>
        <v>0</v>
      </c>
      <c r="Q169" s="175">
        <f t="shared" si="6"/>
        <v>0</v>
      </c>
      <c r="R169" s="115" t="s">
        <v>125</v>
      </c>
      <c r="S169" s="33" t="str">
        <f t="shared" si="7"/>
        <v/>
      </c>
      <c r="T169" s="115" t="s">
        <v>126</v>
      </c>
      <c r="U169" s="33" t="str">
        <f t="shared" si="8"/>
        <v/>
      </c>
    </row>
    <row r="170" spans="1:21" x14ac:dyDescent="0.25">
      <c r="A170" s="186"/>
      <c r="B170" s="187"/>
      <c r="C170" s="188"/>
      <c r="D170" s="189" t="s">
        <v>103</v>
      </c>
      <c r="E170" s="190"/>
      <c r="F170" s="191">
        <f t="shared" si="0"/>
        <v>0</v>
      </c>
      <c r="H170" s="173">
        <f t="shared" si="1"/>
        <v>0</v>
      </c>
      <c r="I170" s="165" t="s">
        <v>127</v>
      </c>
      <c r="J170" s="171"/>
      <c r="K170" s="166" t="s">
        <v>128</v>
      </c>
      <c r="L170" s="172"/>
      <c r="M170" s="166" t="s">
        <v>129</v>
      </c>
      <c r="N170" s="26">
        <f t="shared" si="2"/>
        <v>0</v>
      </c>
      <c r="O170" s="11"/>
      <c r="P170" s="173">
        <f t="shared" si="6"/>
        <v>0</v>
      </c>
      <c r="Q170" s="175">
        <f t="shared" si="6"/>
        <v>0</v>
      </c>
      <c r="R170" s="115" t="s">
        <v>130</v>
      </c>
      <c r="S170" s="33" t="str">
        <f t="shared" si="7"/>
        <v/>
      </c>
      <c r="T170" s="115" t="s">
        <v>131</v>
      </c>
      <c r="U170" s="33" t="str">
        <f t="shared" si="8"/>
        <v/>
      </c>
    </row>
    <row r="171" spans="1:21" x14ac:dyDescent="0.25">
      <c r="A171" s="186"/>
      <c r="B171" s="187"/>
      <c r="C171" s="188"/>
      <c r="D171" s="189" t="s">
        <v>99</v>
      </c>
      <c r="E171" s="190"/>
      <c r="F171" s="191">
        <f t="shared" si="0"/>
        <v>0</v>
      </c>
      <c r="H171" s="173">
        <f t="shared" si="1"/>
        <v>0</v>
      </c>
      <c r="I171" s="165" t="s">
        <v>132</v>
      </c>
      <c r="J171" s="171"/>
      <c r="K171" s="166" t="s">
        <v>133</v>
      </c>
      <c r="L171" s="172"/>
      <c r="M171" s="166" t="s">
        <v>134</v>
      </c>
      <c r="N171" s="26">
        <f t="shared" si="2"/>
        <v>0</v>
      </c>
      <c r="O171" s="11"/>
      <c r="P171" s="173">
        <f t="shared" si="6"/>
        <v>0</v>
      </c>
      <c r="Q171" s="175">
        <f t="shared" si="6"/>
        <v>0</v>
      </c>
      <c r="R171" s="115" t="s">
        <v>135</v>
      </c>
      <c r="S171" s="33" t="str">
        <f t="shared" si="7"/>
        <v/>
      </c>
      <c r="T171" s="115" t="s">
        <v>136</v>
      </c>
      <c r="U171" s="33" t="str">
        <f t="shared" si="8"/>
        <v/>
      </c>
    </row>
    <row r="172" spans="1:21" x14ac:dyDescent="0.25">
      <c r="A172" s="186"/>
      <c r="B172" s="187"/>
      <c r="C172" s="188"/>
      <c r="D172" s="189" t="s">
        <v>104</v>
      </c>
      <c r="E172" s="190"/>
      <c r="F172" s="191">
        <f t="shared" si="0"/>
        <v>0</v>
      </c>
      <c r="H172" s="173">
        <f t="shared" si="1"/>
        <v>0</v>
      </c>
      <c r="I172" s="165" t="s">
        <v>137</v>
      </c>
      <c r="J172" s="171"/>
      <c r="K172" s="166" t="s">
        <v>138</v>
      </c>
      <c r="L172" s="172"/>
      <c r="M172" s="166" t="s">
        <v>139</v>
      </c>
      <c r="N172" s="26">
        <f t="shared" si="2"/>
        <v>0</v>
      </c>
      <c r="O172" s="11"/>
      <c r="P172" s="173">
        <f t="shared" si="6"/>
        <v>0</v>
      </c>
      <c r="Q172" s="175">
        <f t="shared" si="6"/>
        <v>0</v>
      </c>
      <c r="R172" s="115" t="s">
        <v>140</v>
      </c>
      <c r="S172" s="33" t="str">
        <f t="shared" si="7"/>
        <v/>
      </c>
      <c r="T172" s="115" t="s">
        <v>141</v>
      </c>
      <c r="U172" s="33" t="str">
        <f t="shared" si="8"/>
        <v/>
      </c>
    </row>
    <row r="173" spans="1:21" x14ac:dyDescent="0.25">
      <c r="A173" s="186"/>
      <c r="B173" s="187"/>
      <c r="C173" s="188"/>
      <c r="D173" s="189" t="s">
        <v>100</v>
      </c>
      <c r="E173" s="190"/>
      <c r="F173" s="191">
        <f t="shared" si="0"/>
        <v>0</v>
      </c>
      <c r="H173" s="173">
        <f t="shared" si="1"/>
        <v>0</v>
      </c>
      <c r="I173" s="165" t="s">
        <v>142</v>
      </c>
      <c r="J173" s="171"/>
      <c r="K173" s="166" t="s">
        <v>143</v>
      </c>
      <c r="L173" s="172"/>
      <c r="M173" s="166" t="s">
        <v>144</v>
      </c>
      <c r="N173" s="26">
        <f t="shared" si="2"/>
        <v>0</v>
      </c>
      <c r="O173" s="11"/>
      <c r="P173" s="173">
        <f t="shared" si="6"/>
        <v>0</v>
      </c>
      <c r="Q173" s="175">
        <f t="shared" si="6"/>
        <v>0</v>
      </c>
      <c r="R173" s="115" t="s">
        <v>145</v>
      </c>
      <c r="S173" s="33" t="str">
        <f t="shared" si="7"/>
        <v/>
      </c>
      <c r="T173" s="115" t="s">
        <v>146</v>
      </c>
      <c r="U173" s="33" t="str">
        <f t="shared" si="8"/>
        <v/>
      </c>
    </row>
    <row r="174" spans="1:21" x14ac:dyDescent="0.25">
      <c r="A174" s="186"/>
      <c r="B174" s="187"/>
      <c r="C174" s="188"/>
      <c r="D174" s="189" t="s">
        <v>147</v>
      </c>
      <c r="E174" s="190"/>
      <c r="F174" s="191">
        <f t="shared" si="0"/>
        <v>0</v>
      </c>
      <c r="H174" s="173">
        <f t="shared" si="1"/>
        <v>0</v>
      </c>
      <c r="I174" s="165" t="s">
        <v>148</v>
      </c>
      <c r="J174" s="171"/>
      <c r="K174" s="166" t="s">
        <v>149</v>
      </c>
      <c r="L174" s="172"/>
      <c r="M174" s="166" t="s">
        <v>150</v>
      </c>
      <c r="N174" s="26">
        <f t="shared" si="2"/>
        <v>0</v>
      </c>
      <c r="O174" s="11"/>
      <c r="P174" s="173">
        <f t="shared" si="6"/>
        <v>0</v>
      </c>
      <c r="Q174" s="175">
        <f t="shared" si="6"/>
        <v>0</v>
      </c>
      <c r="R174" s="115" t="s">
        <v>151</v>
      </c>
      <c r="S174" s="33" t="str">
        <f t="shared" si="7"/>
        <v/>
      </c>
      <c r="T174" s="115" t="s">
        <v>152</v>
      </c>
      <c r="U174" s="33" t="str">
        <f t="shared" si="8"/>
        <v/>
      </c>
    </row>
    <row r="175" spans="1:21" x14ac:dyDescent="0.25">
      <c r="A175" s="186"/>
      <c r="B175" s="187"/>
      <c r="C175" s="188"/>
      <c r="D175" s="189" t="s">
        <v>153</v>
      </c>
      <c r="E175" s="190"/>
      <c r="F175" s="191">
        <f t="shared" si="0"/>
        <v>0</v>
      </c>
      <c r="H175" s="173">
        <f t="shared" si="1"/>
        <v>0</v>
      </c>
      <c r="I175" s="165" t="s">
        <v>154</v>
      </c>
      <c r="J175" s="171"/>
      <c r="K175" s="166" t="s">
        <v>155</v>
      </c>
      <c r="L175" s="172"/>
      <c r="M175" s="166" t="s">
        <v>156</v>
      </c>
      <c r="N175" s="26">
        <f t="shared" si="2"/>
        <v>0</v>
      </c>
      <c r="O175" s="11"/>
      <c r="P175" s="173">
        <f t="shared" si="6"/>
        <v>0</v>
      </c>
      <c r="Q175" s="175">
        <f t="shared" si="6"/>
        <v>0</v>
      </c>
      <c r="R175" s="115" t="s">
        <v>157</v>
      </c>
      <c r="S175" s="33" t="str">
        <f t="shared" ref="S175:S191" si="14">IF(J175="","",(J175/N175)*E175)</f>
        <v/>
      </c>
      <c r="T175" s="115" t="s">
        <v>158</v>
      </c>
      <c r="U175" s="33" t="str">
        <f t="shared" si="8"/>
        <v/>
      </c>
    </row>
    <row r="176" spans="1:21" x14ac:dyDescent="0.25">
      <c r="A176" s="186"/>
      <c r="B176" s="187"/>
      <c r="C176" s="188"/>
      <c r="D176" s="189" t="s">
        <v>159</v>
      </c>
      <c r="E176" s="190"/>
      <c r="F176" s="191">
        <f t="shared" si="0"/>
        <v>0</v>
      </c>
      <c r="H176" s="173">
        <f t="shared" si="1"/>
        <v>0</v>
      </c>
      <c r="I176" s="165" t="s">
        <v>160</v>
      </c>
      <c r="J176" s="171"/>
      <c r="K176" s="166" t="s">
        <v>161</v>
      </c>
      <c r="L176" s="172"/>
      <c r="M176" s="166" t="s">
        <v>162</v>
      </c>
      <c r="N176" s="26">
        <f t="shared" si="2"/>
        <v>0</v>
      </c>
      <c r="O176" s="11"/>
      <c r="P176" s="173">
        <f t="shared" si="6"/>
        <v>0</v>
      </c>
      <c r="Q176" s="175">
        <f t="shared" si="6"/>
        <v>0</v>
      </c>
      <c r="R176" s="115" t="s">
        <v>163</v>
      </c>
      <c r="S176" s="33" t="str">
        <f t="shared" si="14"/>
        <v/>
      </c>
      <c r="T176" s="115" t="s">
        <v>164</v>
      </c>
      <c r="U176" s="33" t="str">
        <f t="shared" si="8"/>
        <v/>
      </c>
    </row>
    <row r="177" spans="1:21" x14ac:dyDescent="0.25">
      <c r="A177" s="186"/>
      <c r="B177" s="187"/>
      <c r="C177" s="188"/>
      <c r="D177" s="189" t="s">
        <v>165</v>
      </c>
      <c r="E177" s="190"/>
      <c r="F177" s="191">
        <f t="shared" si="0"/>
        <v>0</v>
      </c>
      <c r="H177" s="173">
        <f t="shared" si="1"/>
        <v>0</v>
      </c>
      <c r="I177" s="165" t="s">
        <v>166</v>
      </c>
      <c r="J177" s="171"/>
      <c r="K177" s="166" t="s">
        <v>167</v>
      </c>
      <c r="L177" s="172"/>
      <c r="M177" s="166" t="s">
        <v>168</v>
      </c>
      <c r="N177" s="26">
        <f t="shared" si="2"/>
        <v>0</v>
      </c>
      <c r="O177" s="11"/>
      <c r="P177" s="173">
        <f t="shared" si="6"/>
        <v>0</v>
      </c>
      <c r="Q177" s="175">
        <f t="shared" si="6"/>
        <v>0</v>
      </c>
      <c r="R177" s="115" t="s">
        <v>169</v>
      </c>
      <c r="S177" s="33" t="str">
        <f t="shared" si="14"/>
        <v/>
      </c>
      <c r="T177" s="115" t="s">
        <v>170</v>
      </c>
      <c r="U177" s="33" t="str">
        <f t="shared" si="8"/>
        <v/>
      </c>
    </row>
    <row r="178" spans="1:21" x14ac:dyDescent="0.25">
      <c r="A178" s="186"/>
      <c r="B178" s="187"/>
      <c r="C178" s="188"/>
      <c r="D178" s="189" t="s">
        <v>171</v>
      </c>
      <c r="E178" s="190"/>
      <c r="F178" s="191">
        <f t="shared" si="0"/>
        <v>0</v>
      </c>
      <c r="H178" s="173">
        <f t="shared" si="1"/>
        <v>0</v>
      </c>
      <c r="I178" s="165" t="s">
        <v>172</v>
      </c>
      <c r="J178" s="171"/>
      <c r="K178" s="166" t="s">
        <v>173</v>
      </c>
      <c r="L178" s="172"/>
      <c r="M178" s="166" t="s">
        <v>174</v>
      </c>
      <c r="N178" s="26">
        <f t="shared" si="2"/>
        <v>0</v>
      </c>
      <c r="O178" s="11"/>
      <c r="P178" s="173">
        <f t="shared" si="6"/>
        <v>0</v>
      </c>
      <c r="Q178" s="175">
        <f t="shared" si="6"/>
        <v>0</v>
      </c>
      <c r="R178" s="115" t="s">
        <v>175</v>
      </c>
      <c r="S178" s="33" t="str">
        <f t="shared" si="14"/>
        <v/>
      </c>
      <c r="T178" s="115" t="s">
        <v>176</v>
      </c>
      <c r="U178" s="33" t="str">
        <f t="shared" si="8"/>
        <v/>
      </c>
    </row>
    <row r="179" spans="1:21" x14ac:dyDescent="0.25">
      <c r="A179" s="186"/>
      <c r="B179" s="187"/>
      <c r="C179" s="188"/>
      <c r="D179" s="189" t="s">
        <v>177</v>
      </c>
      <c r="E179" s="190"/>
      <c r="F179" s="191">
        <f t="shared" si="0"/>
        <v>0</v>
      </c>
      <c r="H179" s="173">
        <f t="shared" si="1"/>
        <v>0</v>
      </c>
      <c r="I179" s="165" t="s">
        <v>178</v>
      </c>
      <c r="J179" s="171"/>
      <c r="K179" s="166" t="s">
        <v>179</v>
      </c>
      <c r="L179" s="172"/>
      <c r="M179" s="166" t="s">
        <v>180</v>
      </c>
      <c r="N179" s="26">
        <f t="shared" si="2"/>
        <v>0</v>
      </c>
      <c r="O179" s="11"/>
      <c r="P179" s="173">
        <f t="shared" si="6"/>
        <v>0</v>
      </c>
      <c r="Q179" s="175">
        <f t="shared" si="6"/>
        <v>0</v>
      </c>
      <c r="R179" s="115" t="s">
        <v>181</v>
      </c>
      <c r="S179" s="33" t="str">
        <f t="shared" si="14"/>
        <v/>
      </c>
      <c r="T179" s="115" t="s">
        <v>182</v>
      </c>
      <c r="U179" s="33" t="str">
        <f t="shared" si="8"/>
        <v/>
      </c>
    </row>
    <row r="180" spans="1:21" x14ac:dyDescent="0.25">
      <c r="A180" s="186"/>
      <c r="B180" s="187"/>
      <c r="C180" s="188"/>
      <c r="D180" s="189" t="s">
        <v>183</v>
      </c>
      <c r="E180" s="190"/>
      <c r="F180" s="191">
        <f t="shared" si="0"/>
        <v>0</v>
      </c>
      <c r="H180" s="173">
        <f t="shared" si="1"/>
        <v>0</v>
      </c>
      <c r="I180" s="165" t="s">
        <v>184</v>
      </c>
      <c r="J180" s="171"/>
      <c r="K180" s="166" t="s">
        <v>185</v>
      </c>
      <c r="L180" s="172"/>
      <c r="M180" s="166" t="s">
        <v>186</v>
      </c>
      <c r="N180" s="26">
        <f t="shared" si="2"/>
        <v>0</v>
      </c>
      <c r="O180" s="11"/>
      <c r="P180" s="173">
        <f t="shared" si="6"/>
        <v>0</v>
      </c>
      <c r="Q180" s="175">
        <f t="shared" ref="Q180:Q191" si="15">B180</f>
        <v>0</v>
      </c>
      <c r="R180" s="115" t="s">
        <v>187</v>
      </c>
      <c r="S180" s="33" t="str">
        <f t="shared" si="14"/>
        <v/>
      </c>
      <c r="T180" s="115" t="s">
        <v>188</v>
      </c>
      <c r="U180" s="33" t="str">
        <f t="shared" si="8"/>
        <v/>
      </c>
    </row>
    <row r="181" spans="1:21" x14ac:dyDescent="0.25">
      <c r="A181" s="186"/>
      <c r="B181" s="187"/>
      <c r="C181" s="188"/>
      <c r="D181" s="189" t="s">
        <v>189</v>
      </c>
      <c r="E181" s="190"/>
      <c r="F181" s="191">
        <f t="shared" si="0"/>
        <v>0</v>
      </c>
      <c r="H181" s="173">
        <f t="shared" si="1"/>
        <v>0</v>
      </c>
      <c r="I181" s="165" t="s">
        <v>190</v>
      </c>
      <c r="J181" s="171"/>
      <c r="K181" s="166" t="s">
        <v>191</v>
      </c>
      <c r="L181" s="172"/>
      <c r="M181" s="166" t="s">
        <v>192</v>
      </c>
      <c r="N181" s="26">
        <f t="shared" si="2"/>
        <v>0</v>
      </c>
      <c r="O181" s="11"/>
      <c r="P181" s="173">
        <f t="shared" ref="P181:P191" si="16">A181</f>
        <v>0</v>
      </c>
      <c r="Q181" s="175">
        <f t="shared" si="15"/>
        <v>0</v>
      </c>
      <c r="R181" s="115" t="s">
        <v>193</v>
      </c>
      <c r="S181" s="33" t="str">
        <f t="shared" si="14"/>
        <v/>
      </c>
      <c r="T181" s="115" t="s">
        <v>194</v>
      </c>
      <c r="U181" s="33" t="str">
        <f t="shared" si="8"/>
        <v/>
      </c>
    </row>
    <row r="182" spans="1:21" x14ac:dyDescent="0.25">
      <c r="A182" s="186"/>
      <c r="B182" s="187"/>
      <c r="C182" s="188"/>
      <c r="D182" s="189" t="s">
        <v>195</v>
      </c>
      <c r="E182" s="190"/>
      <c r="F182" s="191">
        <f t="shared" si="0"/>
        <v>0</v>
      </c>
      <c r="H182" s="173">
        <f t="shared" si="1"/>
        <v>0</v>
      </c>
      <c r="I182" s="165" t="s">
        <v>196</v>
      </c>
      <c r="J182" s="171"/>
      <c r="K182" s="166" t="s">
        <v>197</v>
      </c>
      <c r="L182" s="172"/>
      <c r="M182" s="166" t="s">
        <v>198</v>
      </c>
      <c r="N182" s="26">
        <f t="shared" si="2"/>
        <v>0</v>
      </c>
      <c r="O182" s="11"/>
      <c r="P182" s="173">
        <f t="shared" si="16"/>
        <v>0</v>
      </c>
      <c r="Q182" s="175">
        <f t="shared" si="15"/>
        <v>0</v>
      </c>
      <c r="R182" s="115" t="s">
        <v>199</v>
      </c>
      <c r="S182" s="33" t="str">
        <f t="shared" si="14"/>
        <v/>
      </c>
      <c r="T182" s="115" t="s">
        <v>200</v>
      </c>
      <c r="U182" s="33" t="str">
        <f t="shared" si="8"/>
        <v/>
      </c>
    </row>
    <row r="183" spans="1:21" x14ac:dyDescent="0.25">
      <c r="A183" s="186"/>
      <c r="B183" s="187"/>
      <c r="C183" s="188"/>
      <c r="D183" s="189" t="s">
        <v>201</v>
      </c>
      <c r="E183" s="190"/>
      <c r="F183" s="191">
        <f t="shared" si="0"/>
        <v>0</v>
      </c>
      <c r="H183" s="173">
        <f t="shared" si="1"/>
        <v>0</v>
      </c>
      <c r="I183" s="165" t="s">
        <v>202</v>
      </c>
      <c r="J183" s="171"/>
      <c r="K183" s="166" t="s">
        <v>203</v>
      </c>
      <c r="L183" s="172"/>
      <c r="M183" s="166" t="s">
        <v>204</v>
      </c>
      <c r="N183" s="26">
        <f t="shared" si="2"/>
        <v>0</v>
      </c>
      <c r="O183" s="11"/>
      <c r="P183" s="173">
        <f t="shared" si="16"/>
        <v>0</v>
      </c>
      <c r="Q183" s="175">
        <f t="shared" si="15"/>
        <v>0</v>
      </c>
      <c r="R183" s="115" t="s">
        <v>205</v>
      </c>
      <c r="S183" s="33" t="str">
        <f t="shared" si="14"/>
        <v/>
      </c>
      <c r="T183" s="115" t="s">
        <v>206</v>
      </c>
      <c r="U183" s="33" t="str">
        <f t="shared" si="8"/>
        <v/>
      </c>
    </row>
    <row r="184" spans="1:21" x14ac:dyDescent="0.25">
      <c r="A184" s="186"/>
      <c r="B184" s="187"/>
      <c r="C184" s="188"/>
      <c r="D184" s="189" t="s">
        <v>207</v>
      </c>
      <c r="E184" s="190"/>
      <c r="F184" s="191">
        <f t="shared" si="0"/>
        <v>0</v>
      </c>
      <c r="H184" s="173">
        <f t="shared" si="1"/>
        <v>0</v>
      </c>
      <c r="I184" s="165" t="s">
        <v>208</v>
      </c>
      <c r="J184" s="171"/>
      <c r="K184" s="166" t="s">
        <v>209</v>
      </c>
      <c r="L184" s="172"/>
      <c r="M184" s="166" t="s">
        <v>210</v>
      </c>
      <c r="N184" s="26">
        <f t="shared" si="2"/>
        <v>0</v>
      </c>
      <c r="O184" s="11"/>
      <c r="P184" s="173">
        <f t="shared" si="16"/>
        <v>0</v>
      </c>
      <c r="Q184" s="175">
        <f t="shared" si="15"/>
        <v>0</v>
      </c>
      <c r="R184" s="115" t="s">
        <v>211</v>
      </c>
      <c r="S184" s="33" t="str">
        <f t="shared" si="14"/>
        <v/>
      </c>
      <c r="T184" s="115" t="s">
        <v>212</v>
      </c>
      <c r="U184" s="33" t="str">
        <f t="shared" si="8"/>
        <v/>
      </c>
    </row>
    <row r="185" spans="1:21" x14ac:dyDescent="0.25">
      <c r="A185" s="186"/>
      <c r="B185" s="187"/>
      <c r="C185" s="188"/>
      <c r="D185" s="189" t="s">
        <v>213</v>
      </c>
      <c r="E185" s="190"/>
      <c r="F185" s="191">
        <f t="shared" si="0"/>
        <v>0</v>
      </c>
      <c r="H185" s="173">
        <f t="shared" si="1"/>
        <v>0</v>
      </c>
      <c r="I185" s="165" t="s">
        <v>214</v>
      </c>
      <c r="J185" s="171"/>
      <c r="K185" s="166" t="s">
        <v>215</v>
      </c>
      <c r="L185" s="172"/>
      <c r="M185" s="166" t="s">
        <v>216</v>
      </c>
      <c r="N185" s="26">
        <f t="shared" si="2"/>
        <v>0</v>
      </c>
      <c r="O185" s="11"/>
      <c r="P185" s="173">
        <f t="shared" si="16"/>
        <v>0</v>
      </c>
      <c r="Q185" s="175">
        <f t="shared" si="15"/>
        <v>0</v>
      </c>
      <c r="R185" s="115" t="s">
        <v>217</v>
      </c>
      <c r="S185" s="33" t="str">
        <f t="shared" si="14"/>
        <v/>
      </c>
      <c r="T185" s="115" t="s">
        <v>218</v>
      </c>
      <c r="U185" s="33" t="str">
        <f t="shared" si="8"/>
        <v/>
      </c>
    </row>
    <row r="186" spans="1:21" x14ac:dyDescent="0.25">
      <c r="A186" s="186"/>
      <c r="B186" s="187"/>
      <c r="C186" s="188"/>
      <c r="D186" s="189" t="s">
        <v>219</v>
      </c>
      <c r="E186" s="190"/>
      <c r="F186" s="191">
        <f t="shared" si="0"/>
        <v>0</v>
      </c>
      <c r="H186" s="173">
        <f t="shared" si="1"/>
        <v>0</v>
      </c>
      <c r="I186" s="165" t="s">
        <v>220</v>
      </c>
      <c r="J186" s="171"/>
      <c r="K186" s="166" t="s">
        <v>221</v>
      </c>
      <c r="L186" s="172"/>
      <c r="M186" s="166" t="s">
        <v>222</v>
      </c>
      <c r="N186" s="26">
        <f t="shared" si="2"/>
        <v>0</v>
      </c>
      <c r="O186" s="11"/>
      <c r="P186" s="173">
        <f t="shared" si="16"/>
        <v>0</v>
      </c>
      <c r="Q186" s="175">
        <f t="shared" si="15"/>
        <v>0</v>
      </c>
      <c r="R186" s="115" t="s">
        <v>223</v>
      </c>
      <c r="S186" s="33" t="str">
        <f t="shared" si="14"/>
        <v/>
      </c>
      <c r="T186" s="115" t="s">
        <v>224</v>
      </c>
      <c r="U186" s="33" t="str">
        <f t="shared" ref="U186:U191" si="17">IF(L186="","",(L186/N186)*E186)</f>
        <v/>
      </c>
    </row>
    <row r="187" spans="1:21" x14ac:dyDescent="0.25">
      <c r="A187" s="186"/>
      <c r="B187" s="187"/>
      <c r="C187" s="188"/>
      <c r="D187" s="189" t="s">
        <v>46</v>
      </c>
      <c r="E187" s="190"/>
      <c r="F187" s="191">
        <f t="shared" si="0"/>
        <v>0</v>
      </c>
      <c r="H187" s="173">
        <f t="shared" si="1"/>
        <v>0</v>
      </c>
      <c r="I187" s="165" t="s">
        <v>47</v>
      </c>
      <c r="J187" s="171"/>
      <c r="K187" s="166" t="s">
        <v>48</v>
      </c>
      <c r="L187" s="172"/>
      <c r="M187" s="166" t="s">
        <v>49</v>
      </c>
      <c r="N187" s="26">
        <f t="shared" si="2"/>
        <v>0</v>
      </c>
      <c r="O187" s="11"/>
      <c r="P187" s="173">
        <f t="shared" si="16"/>
        <v>0</v>
      </c>
      <c r="Q187" s="175">
        <f t="shared" si="15"/>
        <v>0</v>
      </c>
      <c r="R187" s="115" t="s">
        <v>50</v>
      </c>
      <c r="S187" s="33" t="str">
        <f t="shared" si="14"/>
        <v/>
      </c>
      <c r="T187" s="115" t="s">
        <v>51</v>
      </c>
      <c r="U187" s="33" t="str">
        <f t="shared" si="17"/>
        <v/>
      </c>
    </row>
    <row r="188" spans="1:21" x14ac:dyDescent="0.25">
      <c r="A188" s="186"/>
      <c r="B188" s="193"/>
      <c r="C188" s="194"/>
      <c r="D188" s="189" t="s">
        <v>53</v>
      </c>
      <c r="E188" s="195"/>
      <c r="F188" s="191">
        <f t="shared" si="0"/>
        <v>0</v>
      </c>
      <c r="H188" s="173">
        <f t="shared" si="1"/>
        <v>0</v>
      </c>
      <c r="I188" s="165" t="s">
        <v>54</v>
      </c>
      <c r="J188" s="171"/>
      <c r="K188" s="166" t="s">
        <v>55</v>
      </c>
      <c r="L188" s="172"/>
      <c r="M188" s="166" t="s">
        <v>56</v>
      </c>
      <c r="N188" s="26">
        <f t="shared" si="2"/>
        <v>0</v>
      </c>
      <c r="O188" s="11"/>
      <c r="P188" s="173">
        <f t="shared" si="16"/>
        <v>0</v>
      </c>
      <c r="Q188" s="175">
        <f t="shared" si="15"/>
        <v>0</v>
      </c>
      <c r="R188" s="115" t="s">
        <v>57</v>
      </c>
      <c r="S188" s="33" t="str">
        <f t="shared" si="14"/>
        <v/>
      </c>
      <c r="T188" s="115" t="s">
        <v>58</v>
      </c>
      <c r="U188" s="33" t="str">
        <f t="shared" si="17"/>
        <v/>
      </c>
    </row>
    <row r="189" spans="1:21" x14ac:dyDescent="0.25">
      <c r="A189" s="186"/>
      <c r="B189" s="193"/>
      <c r="C189" s="194"/>
      <c r="D189" s="189" t="s">
        <v>60</v>
      </c>
      <c r="E189" s="195"/>
      <c r="F189" s="191">
        <f t="shared" si="0"/>
        <v>0</v>
      </c>
      <c r="H189" s="173">
        <f t="shared" si="1"/>
        <v>0</v>
      </c>
      <c r="I189" s="165" t="s">
        <v>61</v>
      </c>
      <c r="J189" s="171"/>
      <c r="K189" s="166" t="s">
        <v>62</v>
      </c>
      <c r="L189" s="172"/>
      <c r="M189" s="166" t="s">
        <v>63</v>
      </c>
      <c r="N189" s="26">
        <f t="shared" si="2"/>
        <v>0</v>
      </c>
      <c r="O189" s="11"/>
      <c r="P189" s="173">
        <f t="shared" si="16"/>
        <v>0</v>
      </c>
      <c r="Q189" s="175">
        <f t="shared" si="15"/>
        <v>0</v>
      </c>
      <c r="R189" s="115" t="s">
        <v>64</v>
      </c>
      <c r="S189" s="33" t="str">
        <f t="shared" si="14"/>
        <v/>
      </c>
      <c r="T189" s="115" t="s">
        <v>65</v>
      </c>
      <c r="U189" s="33" t="str">
        <f t="shared" si="17"/>
        <v/>
      </c>
    </row>
    <row r="190" spans="1:21" x14ac:dyDescent="0.25">
      <c r="A190" s="186"/>
      <c r="B190" s="193"/>
      <c r="C190" s="194"/>
      <c r="D190" s="189" t="s">
        <v>67</v>
      </c>
      <c r="E190" s="195"/>
      <c r="F190" s="191">
        <f t="shared" si="0"/>
        <v>0</v>
      </c>
      <c r="H190" s="173">
        <f t="shared" si="1"/>
        <v>0</v>
      </c>
      <c r="I190" s="165" t="s">
        <v>68</v>
      </c>
      <c r="J190" s="171"/>
      <c r="K190" s="166" t="s">
        <v>69</v>
      </c>
      <c r="L190" s="172"/>
      <c r="M190" s="166" t="s">
        <v>70</v>
      </c>
      <c r="N190" s="26">
        <f t="shared" si="2"/>
        <v>0</v>
      </c>
      <c r="O190" s="11"/>
      <c r="P190" s="173">
        <f t="shared" si="16"/>
        <v>0</v>
      </c>
      <c r="Q190" s="175">
        <f t="shared" si="15"/>
        <v>0</v>
      </c>
      <c r="R190" s="115" t="s">
        <v>116</v>
      </c>
      <c r="S190" s="33" t="str">
        <f t="shared" si="14"/>
        <v/>
      </c>
      <c r="T190" s="115" t="s">
        <v>117</v>
      </c>
      <c r="U190" s="33" t="str">
        <f t="shared" si="17"/>
        <v/>
      </c>
    </row>
    <row r="191" spans="1:21" ht="15.75" thickBot="1" x14ac:dyDescent="0.3">
      <c r="A191" s="196"/>
      <c r="B191" s="197"/>
      <c r="C191" s="198"/>
      <c r="D191" s="201" t="s">
        <v>74</v>
      </c>
      <c r="E191" s="199"/>
      <c r="F191" s="200">
        <f t="shared" si="0"/>
        <v>0</v>
      </c>
      <c r="H191" s="173">
        <f t="shared" si="1"/>
        <v>0</v>
      </c>
      <c r="I191" s="165" t="s">
        <v>75</v>
      </c>
      <c r="J191" s="171"/>
      <c r="K191" s="166" t="s">
        <v>76</v>
      </c>
      <c r="L191" s="172"/>
      <c r="M191" s="166" t="s">
        <v>77</v>
      </c>
      <c r="N191" s="26">
        <f t="shared" si="2"/>
        <v>0</v>
      </c>
      <c r="O191" s="11"/>
      <c r="P191" s="173">
        <f t="shared" si="16"/>
        <v>0</v>
      </c>
      <c r="Q191" s="175">
        <f t="shared" si="15"/>
        <v>0</v>
      </c>
      <c r="R191" s="115" t="s">
        <v>78</v>
      </c>
      <c r="S191" s="33" t="str">
        <f t="shared" si="14"/>
        <v/>
      </c>
      <c r="T191" s="115" t="s">
        <v>79</v>
      </c>
      <c r="U191" s="33" t="str">
        <f t="shared" si="17"/>
        <v/>
      </c>
    </row>
    <row r="193" spans="1:21" x14ac:dyDescent="0.25">
      <c r="D193" s="23" t="s">
        <v>225</v>
      </c>
      <c r="E193" s="11">
        <f>SUM(E9:E191)</f>
        <v>0</v>
      </c>
      <c r="I193" s="13" t="s">
        <v>226</v>
      </c>
      <c r="J193" s="15">
        <f>SUM(J9:J191)</f>
        <v>0</v>
      </c>
      <c r="K193" s="12" t="s">
        <v>227</v>
      </c>
      <c r="L193" s="15">
        <f>SUM(L9:L191)</f>
        <v>0</v>
      </c>
      <c r="M193" s="12" t="s">
        <v>228</v>
      </c>
      <c r="N193" s="15">
        <f>SUM(J193:L193)</f>
        <v>0</v>
      </c>
      <c r="O193" s="11"/>
      <c r="R193" s="24" t="s">
        <v>226</v>
      </c>
      <c r="S193" s="25">
        <f>SUM(S9:S191)</f>
        <v>0</v>
      </c>
      <c r="T193" s="24" t="s">
        <v>227</v>
      </c>
      <c r="U193" s="25">
        <f>SUM(U9:U191)</f>
        <v>0</v>
      </c>
    </row>
    <row r="194" spans="1:21" x14ac:dyDescent="0.25">
      <c r="D194" s="11"/>
      <c r="E194" s="11"/>
      <c r="J194" s="287"/>
      <c r="K194" s="287"/>
      <c r="L194" s="287"/>
      <c r="M194" s="23"/>
    </row>
    <row r="195" spans="1:21" x14ac:dyDescent="0.25">
      <c r="D195" s="11"/>
      <c r="E195" s="11"/>
      <c r="J195" s="23"/>
      <c r="K195" s="23"/>
      <c r="L195" s="23"/>
      <c r="M195" s="23"/>
    </row>
    <row r="196" spans="1:21" x14ac:dyDescent="0.25">
      <c r="A196" s="2" t="s">
        <v>97</v>
      </c>
      <c r="D196" s="11"/>
      <c r="E196" s="11"/>
      <c r="J196" s="23"/>
      <c r="K196" s="23"/>
      <c r="L196" s="23"/>
      <c r="M196" s="23"/>
    </row>
    <row r="197" spans="1:21" x14ac:dyDescent="0.25">
      <c r="A197" s="2"/>
      <c r="D197" s="11"/>
      <c r="E197" s="11"/>
      <c r="J197" s="23"/>
      <c r="K197" s="23"/>
      <c r="L197" s="23"/>
      <c r="M197" s="23"/>
    </row>
    <row r="198" spans="1:21" x14ac:dyDescent="0.25">
      <c r="H198" s="11"/>
      <c r="I198" s="288" t="s">
        <v>43</v>
      </c>
      <c r="J198" s="288"/>
      <c r="K198" s="289" t="s">
        <v>44</v>
      </c>
      <c r="L198" s="289"/>
      <c r="R198" s="290" t="s">
        <v>43</v>
      </c>
      <c r="S198" s="290"/>
      <c r="T198" s="291" t="s">
        <v>44</v>
      </c>
      <c r="U198" s="291"/>
    </row>
    <row r="199" spans="1:21" x14ac:dyDescent="0.25">
      <c r="F199" s="305" t="s">
        <v>229</v>
      </c>
      <c r="H199" s="40" t="s">
        <v>230</v>
      </c>
      <c r="I199" s="168" t="s">
        <v>231</v>
      </c>
      <c r="J199" s="169">
        <f>SUMIF($Q$9:$Q$191,H199,$S$9:$S$191)</f>
        <v>0</v>
      </c>
      <c r="K199" s="37" t="s">
        <v>232</v>
      </c>
      <c r="L199" s="116">
        <f>SUMIF($Q$9:Q$191,$H199,$U$9:$U$191)</f>
        <v>0</v>
      </c>
      <c r="M199" s="306" t="s">
        <v>233</v>
      </c>
      <c r="N199" s="307">
        <f>J199+L199+J200+L200</f>
        <v>0</v>
      </c>
      <c r="P199" s="41" t="s">
        <v>7</v>
      </c>
      <c r="Q199" s="41"/>
      <c r="R199" s="27" t="s">
        <v>234</v>
      </c>
      <c r="S199" s="163" t="e">
        <f>(J201/N199)*J199</f>
        <v>#DIV/0!</v>
      </c>
      <c r="T199" s="27" t="s">
        <v>235</v>
      </c>
      <c r="U199" s="163" t="e">
        <f>(J201/N199)*L199</f>
        <v>#DIV/0!</v>
      </c>
    </row>
    <row r="200" spans="1:21" x14ac:dyDescent="0.25">
      <c r="F200" s="305"/>
      <c r="H200" s="176" t="s">
        <v>236</v>
      </c>
      <c r="I200" s="170" t="s">
        <v>237</v>
      </c>
      <c r="J200" s="169">
        <f>SUMIF(Q9:Q191,H200,S9:S191)</f>
        <v>0</v>
      </c>
      <c r="K200" s="35" t="s">
        <v>238</v>
      </c>
      <c r="L200" s="116">
        <f>SUMIF($Q$9:Q$191,$H200,$U$9:$U$191)</f>
        <v>0</v>
      </c>
      <c r="M200" s="306"/>
      <c r="N200" s="308"/>
      <c r="P200" s="42" t="s">
        <v>6</v>
      </c>
      <c r="Q200" s="42"/>
      <c r="R200" s="28" t="s">
        <v>239</v>
      </c>
      <c r="S200" s="163" t="e">
        <f>(J201/N199)*J200</f>
        <v>#DIV/0!</v>
      </c>
      <c r="T200" s="28" t="s">
        <v>240</v>
      </c>
      <c r="U200" s="163" t="e">
        <f>(J201/N199)*L200</f>
        <v>#DIV/0!</v>
      </c>
    </row>
    <row r="201" spans="1:21" x14ac:dyDescent="0.25">
      <c r="F201" s="305"/>
      <c r="H201" s="38" t="s">
        <v>241</v>
      </c>
      <c r="I201" s="36" t="s">
        <v>242</v>
      </c>
      <c r="J201" s="284">
        <f>SUMIF(B9:B191,H201,E9:E191)</f>
        <v>0</v>
      </c>
      <c r="K201" s="284"/>
      <c r="L201" s="284"/>
      <c r="P201" s="39" t="s">
        <v>241</v>
      </c>
      <c r="Q201" s="39"/>
      <c r="R201" s="309" t="e">
        <f>S199+S200+U199+U200</f>
        <v>#DIV/0!</v>
      </c>
      <c r="S201" s="284"/>
      <c r="T201" s="284"/>
      <c r="U201" s="284"/>
    </row>
    <row r="202" spans="1:21" x14ac:dyDescent="0.25">
      <c r="F202" s="305"/>
    </row>
    <row r="205" spans="1:21" ht="21" x14ac:dyDescent="0.35">
      <c r="A205" s="117" t="s">
        <v>243</v>
      </c>
    </row>
  </sheetData>
  <sheetProtection formatCells="0" formatColumns="0" formatRows="0" insertColumns="0" insertRows="0" sort="0" autoFilter="0" pivotTables="0"/>
  <mergeCells count="18">
    <mergeCell ref="J194:L194"/>
    <mergeCell ref="I198:J198"/>
    <mergeCell ref="K198:L198"/>
    <mergeCell ref="R198:S198"/>
    <mergeCell ref="T198:U198"/>
    <mergeCell ref="F199:F202"/>
    <mergeCell ref="M199:M200"/>
    <mergeCell ref="N199:N200"/>
    <mergeCell ref="J201:L201"/>
    <mergeCell ref="R201:U201"/>
    <mergeCell ref="B1:G1"/>
    <mergeCell ref="A3:U3"/>
    <mergeCell ref="A5:T5"/>
    <mergeCell ref="I8:J8"/>
    <mergeCell ref="K8:L8"/>
    <mergeCell ref="M8:N8"/>
    <mergeCell ref="R8:S8"/>
    <mergeCell ref="T8:U8"/>
  </mergeCells>
  <dataValidations count="2">
    <dataValidation type="list" allowBlank="1" showInputMessage="1" showErrorMessage="1" sqref="B2" xr:uid="{99F07E51-C9C9-4A56-86AB-0F552F7AA698}">
      <formula1>"PREV , ACTU 06 , ACTU 09 , REEL"</formula1>
    </dataValidation>
    <dataValidation type="list" allowBlank="1" showInputMessage="1" showErrorMessage="1" sqref="H200 B9:B191" xr:uid="{54CF6E7C-FCB7-4DE5-8EA2-87741B5A63E4}">
      <formula1>"TISF , AES , ADM"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97AC-B4F9-4FEB-ADE9-B3EE3C2BB2DC}">
  <sheetPr>
    <tabColor rgb="FFFF0000"/>
  </sheetPr>
  <dimension ref="A1:T202"/>
  <sheetViews>
    <sheetView tabSelected="1" zoomScale="90" zoomScaleNormal="90" workbookViewId="0">
      <selection activeCell="H7" sqref="H7:N7"/>
    </sheetView>
  </sheetViews>
  <sheetFormatPr baseColWidth="10" defaultColWidth="11.42578125" defaultRowHeight="15" x14ac:dyDescent="0.25"/>
  <cols>
    <col min="1" max="1" width="24.42578125" customWidth="1"/>
    <col min="2" max="2" width="20.42578125" customWidth="1"/>
    <col min="3" max="3" width="24.85546875" bestFit="1" customWidth="1"/>
    <col min="4" max="4" width="24.85546875" customWidth="1"/>
    <col min="6" max="6" width="13.42578125" customWidth="1"/>
    <col min="7" max="7" width="15.42578125" customWidth="1"/>
    <col min="8" max="8" width="24.42578125" customWidth="1"/>
    <col min="9" max="9" width="18.5703125" customWidth="1"/>
    <col min="10" max="10" width="18.140625" customWidth="1"/>
    <col min="11" max="11" width="11.42578125" customWidth="1"/>
    <col min="12" max="12" width="0.140625" customWidth="1"/>
    <col min="13" max="13" width="12.140625" customWidth="1"/>
    <col min="14" max="14" width="21" customWidth="1"/>
    <col min="15" max="15" width="9.42578125" customWidth="1"/>
    <col min="16" max="16" width="26" customWidth="1"/>
    <col min="17" max="17" width="12" customWidth="1"/>
    <col min="18" max="18" width="14.42578125" customWidth="1"/>
    <col min="19" max="19" width="14" customWidth="1"/>
  </cols>
  <sheetData>
    <row r="1" spans="1:20" ht="37.5" customHeight="1" thickBot="1" x14ac:dyDescent="0.3">
      <c r="A1" s="202" t="s">
        <v>108</v>
      </c>
      <c r="B1" s="314" t="s">
        <v>244</v>
      </c>
      <c r="C1" s="315"/>
      <c r="D1" s="315"/>
      <c r="E1" s="315"/>
      <c r="F1" s="315"/>
      <c r="G1" s="316"/>
      <c r="I1" s="236" t="s">
        <v>230</v>
      </c>
      <c r="J1" s="236" t="s">
        <v>236</v>
      </c>
      <c r="K1" s="236" t="s">
        <v>245</v>
      </c>
      <c r="L1" s="236"/>
    </row>
    <row r="2" spans="1:20" ht="58.5" customHeight="1" x14ac:dyDescent="0.25">
      <c r="A2" s="202" t="s">
        <v>109</v>
      </c>
      <c r="B2" s="237" t="s">
        <v>309</v>
      </c>
      <c r="C2" s="204"/>
      <c r="D2" s="204"/>
      <c r="E2" s="204"/>
      <c r="F2" s="204"/>
      <c r="G2" s="204"/>
      <c r="H2" s="283" t="s">
        <v>246</v>
      </c>
      <c r="M2" s="238"/>
    </row>
    <row r="3" spans="1:20" ht="21" x14ac:dyDescent="0.35">
      <c r="A3" s="298" t="s">
        <v>308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300"/>
    </row>
    <row r="4" spans="1:20" s="164" customFormat="1" ht="18.75" x14ac:dyDescent="0.3">
      <c r="A4" s="177" t="s">
        <v>32</v>
      </c>
      <c r="H4" s="178"/>
    </row>
    <row r="5" spans="1:20" s="164" customFormat="1" ht="24" x14ac:dyDescent="0.4">
      <c r="A5" s="301" t="s">
        <v>307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</row>
    <row r="6" spans="1:20" x14ac:dyDescent="0.25">
      <c r="A6" s="2" t="s">
        <v>33</v>
      </c>
    </row>
    <row r="7" spans="1:20" ht="108.75" customHeight="1" x14ac:dyDescent="0.25">
      <c r="A7" s="320" t="s">
        <v>247</v>
      </c>
      <c r="B7" s="320"/>
      <c r="C7" s="320"/>
      <c r="D7" s="320"/>
      <c r="E7" s="320"/>
      <c r="F7" s="320"/>
      <c r="H7" s="320" t="s">
        <v>248</v>
      </c>
      <c r="I7" s="320"/>
      <c r="J7" s="320"/>
      <c r="K7" s="320"/>
      <c r="L7" s="320"/>
      <c r="M7" s="320"/>
      <c r="N7" s="320"/>
      <c r="P7" s="3" t="s">
        <v>36</v>
      </c>
      <c r="Q7" s="3"/>
    </row>
    <row r="8" spans="1:20" ht="232.5" x14ac:dyDescent="0.25">
      <c r="A8" s="218" t="s">
        <v>113</v>
      </c>
      <c r="B8" s="218" t="s">
        <v>37</v>
      </c>
      <c r="C8" s="219" t="s">
        <v>249</v>
      </c>
      <c r="D8" s="219" t="s">
        <v>250</v>
      </c>
      <c r="E8" s="220" t="s">
        <v>251</v>
      </c>
      <c r="F8" s="5" t="s">
        <v>252</v>
      </c>
      <c r="H8" s="239" t="s">
        <v>253</v>
      </c>
      <c r="I8" s="5" t="s">
        <v>254</v>
      </c>
      <c r="J8" s="5" t="s">
        <v>255</v>
      </c>
      <c r="K8" s="5" t="s">
        <v>225</v>
      </c>
      <c r="L8" s="5"/>
      <c r="M8" s="5" t="s">
        <v>256</v>
      </c>
      <c r="N8" s="5" t="s">
        <v>257</v>
      </c>
      <c r="O8" s="6"/>
      <c r="P8" s="167" t="s">
        <v>253</v>
      </c>
      <c r="Q8" s="240" t="s">
        <v>115</v>
      </c>
      <c r="R8" s="240" t="s">
        <v>258</v>
      </c>
      <c r="S8" s="235" t="s">
        <v>259</v>
      </c>
      <c r="T8" s="6"/>
    </row>
    <row r="9" spans="1:20" x14ac:dyDescent="0.25">
      <c r="A9" s="230"/>
      <c r="B9" s="222"/>
      <c r="C9" s="221"/>
      <c r="D9" s="223"/>
      <c r="E9" s="214">
        <f>ROUND(F9/1607,2)</f>
        <v>0</v>
      </c>
      <c r="F9" s="217"/>
      <c r="H9" s="241" t="str">
        <f>IF(A9="","",IF(B9="ADM ","",A9))</f>
        <v/>
      </c>
      <c r="I9" s="215"/>
      <c r="J9" s="216"/>
      <c r="K9" s="242" t="str">
        <f>IF(A9="","",IF(B9="ADM ","",I9+J9))</f>
        <v/>
      </c>
      <c r="L9" s="26" t="str">
        <f>IF(A9="","",IF(B9="ADM ","",K9/E9))</f>
        <v/>
      </c>
      <c r="M9" s="15" t="str">
        <f>IF(A9="","",IF(B9="ADM ","",IF(L9&lt;1000,"A justifier","OK")))</f>
        <v/>
      </c>
      <c r="N9" s="15" t="str">
        <f>IF(A9="","",IF(B9="ADM ","",IF((K9&gt;=F9),"KO","OK")))</f>
        <v/>
      </c>
      <c r="O9" s="11"/>
      <c r="P9" s="173" t="str">
        <f>IF(A9="","",IF(B9="ADM ","",A9))</f>
        <v/>
      </c>
      <c r="Q9" s="175" t="str">
        <f>IF(A9="","",IF(B9="ADM ","",B9))</f>
        <v/>
      </c>
      <c r="R9" s="33" t="str">
        <f t="shared" ref="R9:R40" si="0">IF(OR($Q9=$K$1,$Q9=""),"",(I9/K9)*E9)</f>
        <v/>
      </c>
      <c r="S9" s="33" t="str">
        <f t="shared" ref="S9:S40" si="1">IF(OR($Q9=$K$1,$Q9=""),"",(E9-R9))</f>
        <v/>
      </c>
    </row>
    <row r="10" spans="1:20" x14ac:dyDescent="0.25">
      <c r="A10" s="231"/>
      <c r="B10" s="224"/>
      <c r="C10" s="225"/>
      <c r="D10" s="226"/>
      <c r="E10" s="214">
        <f t="shared" ref="E10:E73" si="2">ROUND(F10/1607,2)</f>
        <v>0</v>
      </c>
      <c r="F10" s="190"/>
      <c r="H10" s="241" t="str">
        <f t="shared" ref="H10:H73" si="3">IF(A10="","",IF(B10="ADM ","",A10))</f>
        <v/>
      </c>
      <c r="I10" s="171"/>
      <c r="J10" s="172"/>
      <c r="K10" s="242" t="str">
        <f t="shared" ref="K10:K73" si="4">IF(A10="","",IF(B10="ADM ","",I10+J10))</f>
        <v/>
      </c>
      <c r="L10" s="26" t="str">
        <f t="shared" ref="L10:L73" si="5">IF(A10="","",IF(B10="ADM ","",K10/E10))</f>
        <v/>
      </c>
      <c r="M10" s="15" t="str">
        <f t="shared" ref="M10:M73" si="6">IF(A10="","",IF(B10="ADM ","",IF(L10&lt;1000,"A justifier","OK")))</f>
        <v/>
      </c>
      <c r="N10" s="15" t="str">
        <f t="shared" ref="N10:N73" si="7">IF(A10="","",IF(B10="ADM ","",IF((K10&gt;=F10),"KO","OK")))</f>
        <v/>
      </c>
      <c r="O10" s="11"/>
      <c r="P10" s="173" t="str">
        <f t="shared" ref="P10:P73" si="8">IF(A10="","",IF(B10="ADM ","",A10))</f>
        <v/>
      </c>
      <c r="Q10" s="175" t="str">
        <f t="shared" ref="Q10:Q73" si="9">IF(A10="","",IF(B10="ADM ","",B10))</f>
        <v/>
      </c>
      <c r="R10" s="33" t="str">
        <f t="shared" si="0"/>
        <v/>
      </c>
      <c r="S10" s="33" t="str">
        <f t="shared" si="1"/>
        <v/>
      </c>
    </row>
    <row r="11" spans="1:20" x14ac:dyDescent="0.25">
      <c r="A11" s="231"/>
      <c r="B11" s="224"/>
      <c r="C11" s="225"/>
      <c r="D11" s="226"/>
      <c r="E11" s="214">
        <f t="shared" si="2"/>
        <v>0</v>
      </c>
      <c r="F11" s="190"/>
      <c r="H11" s="241" t="str">
        <f t="shared" si="3"/>
        <v/>
      </c>
      <c r="I11" s="171"/>
      <c r="J11" s="172"/>
      <c r="K11" s="242" t="str">
        <f t="shared" si="4"/>
        <v/>
      </c>
      <c r="L11" s="26" t="str">
        <f t="shared" si="5"/>
        <v/>
      </c>
      <c r="M11" s="15" t="str">
        <f t="shared" si="6"/>
        <v/>
      </c>
      <c r="N11" s="15" t="str">
        <f t="shared" si="7"/>
        <v/>
      </c>
      <c r="O11" s="11"/>
      <c r="P11" s="173" t="str">
        <f t="shared" si="8"/>
        <v/>
      </c>
      <c r="Q11" s="175" t="str">
        <f t="shared" si="9"/>
        <v/>
      </c>
      <c r="R11" s="33" t="str">
        <f t="shared" si="0"/>
        <v/>
      </c>
      <c r="S11" s="33" t="str">
        <f t="shared" si="1"/>
        <v/>
      </c>
    </row>
    <row r="12" spans="1:20" x14ac:dyDescent="0.25">
      <c r="A12" s="231"/>
      <c r="B12" s="224"/>
      <c r="C12" s="225"/>
      <c r="D12" s="226"/>
      <c r="E12" s="214">
        <f t="shared" si="2"/>
        <v>0</v>
      </c>
      <c r="F12" s="190"/>
      <c r="H12" s="241" t="str">
        <f t="shared" si="3"/>
        <v/>
      </c>
      <c r="I12" s="171"/>
      <c r="J12" s="172"/>
      <c r="K12" s="242" t="str">
        <f t="shared" si="4"/>
        <v/>
      </c>
      <c r="L12" s="26" t="str">
        <f t="shared" si="5"/>
        <v/>
      </c>
      <c r="M12" s="15" t="str">
        <f t="shared" si="6"/>
        <v/>
      </c>
      <c r="N12" s="15" t="str">
        <f t="shared" si="7"/>
        <v/>
      </c>
      <c r="O12" s="11"/>
      <c r="P12" s="173" t="str">
        <f t="shared" si="8"/>
        <v/>
      </c>
      <c r="Q12" s="175" t="str">
        <f t="shared" si="9"/>
        <v/>
      </c>
      <c r="R12" s="33" t="str">
        <f t="shared" si="0"/>
        <v/>
      </c>
      <c r="S12" s="33" t="str">
        <f t="shared" si="1"/>
        <v/>
      </c>
    </row>
    <row r="13" spans="1:20" x14ac:dyDescent="0.25">
      <c r="A13" s="231"/>
      <c r="B13" s="224"/>
      <c r="C13" s="227"/>
      <c r="D13" s="226"/>
      <c r="E13" s="214">
        <f t="shared" si="2"/>
        <v>0</v>
      </c>
      <c r="F13" s="190"/>
      <c r="H13" s="241" t="str">
        <f t="shared" si="3"/>
        <v/>
      </c>
      <c r="I13" s="171"/>
      <c r="J13" s="172"/>
      <c r="K13" s="242" t="str">
        <f t="shared" si="4"/>
        <v/>
      </c>
      <c r="L13" s="26" t="str">
        <f t="shared" si="5"/>
        <v/>
      </c>
      <c r="M13" s="15" t="str">
        <f t="shared" si="6"/>
        <v/>
      </c>
      <c r="N13" s="15" t="str">
        <f t="shared" si="7"/>
        <v/>
      </c>
      <c r="O13" s="11"/>
      <c r="P13" s="173" t="str">
        <f t="shared" si="8"/>
        <v/>
      </c>
      <c r="Q13" s="175" t="str">
        <f t="shared" si="9"/>
        <v/>
      </c>
      <c r="R13" s="33" t="str">
        <f t="shared" si="0"/>
        <v/>
      </c>
      <c r="S13" s="33" t="str">
        <f t="shared" si="1"/>
        <v/>
      </c>
    </row>
    <row r="14" spans="1:20" x14ac:dyDescent="0.25">
      <c r="A14" s="231"/>
      <c r="B14" s="224"/>
      <c r="C14" s="225"/>
      <c r="D14" s="226"/>
      <c r="E14" s="214">
        <f t="shared" si="2"/>
        <v>0</v>
      </c>
      <c r="F14" s="190"/>
      <c r="H14" s="241" t="str">
        <f t="shared" si="3"/>
        <v/>
      </c>
      <c r="I14" s="171"/>
      <c r="J14" s="172"/>
      <c r="K14" s="242" t="str">
        <f t="shared" si="4"/>
        <v/>
      </c>
      <c r="L14" s="26" t="str">
        <f t="shared" si="5"/>
        <v/>
      </c>
      <c r="M14" s="15" t="str">
        <f t="shared" si="6"/>
        <v/>
      </c>
      <c r="N14" s="15" t="str">
        <f t="shared" si="7"/>
        <v/>
      </c>
      <c r="O14" s="11"/>
      <c r="P14" s="173" t="str">
        <f t="shared" si="8"/>
        <v/>
      </c>
      <c r="Q14" s="175" t="str">
        <f t="shared" si="9"/>
        <v/>
      </c>
      <c r="R14" s="33" t="str">
        <f t="shared" si="0"/>
        <v/>
      </c>
      <c r="S14" s="33" t="str">
        <f t="shared" si="1"/>
        <v/>
      </c>
    </row>
    <row r="15" spans="1:20" x14ac:dyDescent="0.25">
      <c r="A15" s="231"/>
      <c r="B15" s="224"/>
      <c r="C15" s="225"/>
      <c r="D15" s="226"/>
      <c r="E15" s="214">
        <f t="shared" si="2"/>
        <v>0</v>
      </c>
      <c r="F15" s="190"/>
      <c r="H15" s="241" t="str">
        <f t="shared" si="3"/>
        <v/>
      </c>
      <c r="I15" s="171"/>
      <c r="J15" s="172"/>
      <c r="K15" s="242" t="str">
        <f t="shared" si="4"/>
        <v/>
      </c>
      <c r="L15" s="26" t="str">
        <f t="shared" si="5"/>
        <v/>
      </c>
      <c r="M15" s="15" t="str">
        <f t="shared" si="6"/>
        <v/>
      </c>
      <c r="N15" s="15" t="str">
        <f t="shared" si="7"/>
        <v/>
      </c>
      <c r="O15" s="11"/>
      <c r="P15" s="173" t="str">
        <f t="shared" si="8"/>
        <v/>
      </c>
      <c r="Q15" s="175" t="str">
        <f t="shared" si="9"/>
        <v/>
      </c>
      <c r="R15" s="33" t="str">
        <f t="shared" si="0"/>
        <v/>
      </c>
      <c r="S15" s="33" t="str">
        <f t="shared" si="1"/>
        <v/>
      </c>
    </row>
    <row r="16" spans="1:20" x14ac:dyDescent="0.25">
      <c r="A16" s="231"/>
      <c r="B16" s="224"/>
      <c r="C16" s="225"/>
      <c r="D16" s="226"/>
      <c r="E16" s="214">
        <f t="shared" si="2"/>
        <v>0</v>
      </c>
      <c r="F16" s="190"/>
      <c r="H16" s="241" t="str">
        <f t="shared" si="3"/>
        <v/>
      </c>
      <c r="I16" s="171"/>
      <c r="J16" s="172"/>
      <c r="K16" s="242" t="str">
        <f t="shared" si="4"/>
        <v/>
      </c>
      <c r="L16" s="26" t="str">
        <f t="shared" si="5"/>
        <v/>
      </c>
      <c r="M16" s="15" t="str">
        <f t="shared" si="6"/>
        <v/>
      </c>
      <c r="N16" s="15" t="str">
        <f t="shared" si="7"/>
        <v/>
      </c>
      <c r="O16" s="11"/>
      <c r="P16" s="173" t="str">
        <f t="shared" si="8"/>
        <v/>
      </c>
      <c r="Q16" s="175" t="str">
        <f t="shared" si="9"/>
        <v/>
      </c>
      <c r="R16" s="33" t="str">
        <f t="shared" si="0"/>
        <v/>
      </c>
      <c r="S16" s="33" t="str">
        <f t="shared" si="1"/>
        <v/>
      </c>
    </row>
    <row r="17" spans="1:19" x14ac:dyDescent="0.25">
      <c r="A17" s="231"/>
      <c r="B17" s="224"/>
      <c r="C17" s="225"/>
      <c r="D17" s="226"/>
      <c r="E17" s="214">
        <f t="shared" si="2"/>
        <v>0</v>
      </c>
      <c r="F17" s="190"/>
      <c r="H17" s="241" t="str">
        <f t="shared" si="3"/>
        <v/>
      </c>
      <c r="I17" s="171"/>
      <c r="J17" s="172"/>
      <c r="K17" s="242" t="str">
        <f t="shared" si="4"/>
        <v/>
      </c>
      <c r="L17" s="26" t="str">
        <f t="shared" si="5"/>
        <v/>
      </c>
      <c r="M17" s="15" t="str">
        <f t="shared" si="6"/>
        <v/>
      </c>
      <c r="N17" s="15" t="str">
        <f t="shared" si="7"/>
        <v/>
      </c>
      <c r="O17" s="11"/>
      <c r="P17" s="173" t="str">
        <f t="shared" si="8"/>
        <v/>
      </c>
      <c r="Q17" s="175" t="str">
        <f t="shared" si="9"/>
        <v/>
      </c>
      <c r="R17" s="33" t="str">
        <f t="shared" si="0"/>
        <v/>
      </c>
      <c r="S17" s="33" t="str">
        <f t="shared" si="1"/>
        <v/>
      </c>
    </row>
    <row r="18" spans="1:19" x14ac:dyDescent="0.25">
      <c r="A18" s="231"/>
      <c r="B18" s="224"/>
      <c r="C18" s="225"/>
      <c r="D18" s="226"/>
      <c r="E18" s="214">
        <f t="shared" si="2"/>
        <v>0</v>
      </c>
      <c r="F18" s="190"/>
      <c r="H18" s="241" t="str">
        <f t="shared" si="3"/>
        <v/>
      </c>
      <c r="I18" s="171"/>
      <c r="J18" s="172"/>
      <c r="K18" s="242" t="str">
        <f t="shared" si="4"/>
        <v/>
      </c>
      <c r="L18" s="26" t="str">
        <f t="shared" si="5"/>
        <v/>
      </c>
      <c r="M18" s="15" t="str">
        <f t="shared" si="6"/>
        <v/>
      </c>
      <c r="N18" s="15" t="str">
        <f t="shared" si="7"/>
        <v/>
      </c>
      <c r="O18" s="11"/>
      <c r="P18" s="173" t="str">
        <f t="shared" si="8"/>
        <v/>
      </c>
      <c r="Q18" s="175" t="str">
        <f t="shared" si="9"/>
        <v/>
      </c>
      <c r="R18" s="33" t="str">
        <f t="shared" si="0"/>
        <v/>
      </c>
      <c r="S18" s="33" t="str">
        <f t="shared" si="1"/>
        <v/>
      </c>
    </row>
    <row r="19" spans="1:19" x14ac:dyDescent="0.25">
      <c r="A19" s="231"/>
      <c r="B19" s="224"/>
      <c r="C19" s="225"/>
      <c r="D19" s="226"/>
      <c r="E19" s="214">
        <f t="shared" si="2"/>
        <v>0</v>
      </c>
      <c r="F19" s="190"/>
      <c r="H19" s="241" t="str">
        <f t="shared" si="3"/>
        <v/>
      </c>
      <c r="I19" s="171"/>
      <c r="J19" s="172"/>
      <c r="K19" s="242" t="str">
        <f t="shared" si="4"/>
        <v/>
      </c>
      <c r="L19" s="26" t="str">
        <f t="shared" si="5"/>
        <v/>
      </c>
      <c r="M19" s="15" t="str">
        <f t="shared" si="6"/>
        <v/>
      </c>
      <c r="N19" s="15" t="str">
        <f t="shared" si="7"/>
        <v/>
      </c>
      <c r="O19" s="11"/>
      <c r="P19" s="173" t="str">
        <f t="shared" si="8"/>
        <v/>
      </c>
      <c r="Q19" s="175" t="str">
        <f t="shared" si="9"/>
        <v/>
      </c>
      <c r="R19" s="33" t="str">
        <f t="shared" si="0"/>
        <v/>
      </c>
      <c r="S19" s="33" t="str">
        <f t="shared" si="1"/>
        <v/>
      </c>
    </row>
    <row r="20" spans="1:19" x14ac:dyDescent="0.25">
      <c r="A20" s="231"/>
      <c r="B20" s="224"/>
      <c r="C20" s="225"/>
      <c r="D20" s="226"/>
      <c r="E20" s="214">
        <f t="shared" si="2"/>
        <v>0</v>
      </c>
      <c r="F20" s="190"/>
      <c r="H20" s="241" t="str">
        <f t="shared" si="3"/>
        <v/>
      </c>
      <c r="I20" s="171"/>
      <c r="J20" s="172"/>
      <c r="K20" s="242" t="str">
        <f t="shared" si="4"/>
        <v/>
      </c>
      <c r="L20" s="26" t="str">
        <f t="shared" si="5"/>
        <v/>
      </c>
      <c r="M20" s="15" t="str">
        <f t="shared" si="6"/>
        <v/>
      </c>
      <c r="N20" s="15" t="str">
        <f t="shared" si="7"/>
        <v/>
      </c>
      <c r="O20" s="11"/>
      <c r="P20" s="173" t="str">
        <f t="shared" si="8"/>
        <v/>
      </c>
      <c r="Q20" s="175" t="str">
        <f t="shared" si="9"/>
        <v/>
      </c>
      <c r="R20" s="33" t="str">
        <f t="shared" si="0"/>
        <v/>
      </c>
      <c r="S20" s="33" t="str">
        <f t="shared" si="1"/>
        <v/>
      </c>
    </row>
    <row r="21" spans="1:19" x14ac:dyDescent="0.25">
      <c r="A21" s="231"/>
      <c r="B21" s="224"/>
      <c r="C21" s="225"/>
      <c r="D21" s="226"/>
      <c r="E21" s="214">
        <f t="shared" si="2"/>
        <v>0</v>
      </c>
      <c r="F21" s="190"/>
      <c r="H21" s="241" t="str">
        <f t="shared" si="3"/>
        <v/>
      </c>
      <c r="I21" s="171"/>
      <c r="J21" s="172"/>
      <c r="K21" s="242" t="str">
        <f t="shared" si="4"/>
        <v/>
      </c>
      <c r="L21" s="26" t="str">
        <f t="shared" si="5"/>
        <v/>
      </c>
      <c r="M21" s="15" t="str">
        <f t="shared" si="6"/>
        <v/>
      </c>
      <c r="N21" s="15" t="str">
        <f t="shared" si="7"/>
        <v/>
      </c>
      <c r="O21" s="11"/>
      <c r="P21" s="173" t="str">
        <f t="shared" si="8"/>
        <v/>
      </c>
      <c r="Q21" s="175" t="str">
        <f t="shared" si="9"/>
        <v/>
      </c>
      <c r="R21" s="33" t="str">
        <f t="shared" si="0"/>
        <v/>
      </c>
      <c r="S21" s="33" t="str">
        <f t="shared" si="1"/>
        <v/>
      </c>
    </row>
    <row r="22" spans="1:19" x14ac:dyDescent="0.25">
      <c r="A22" s="231"/>
      <c r="B22" s="224"/>
      <c r="C22" s="225"/>
      <c r="D22" s="226"/>
      <c r="E22" s="214">
        <f t="shared" si="2"/>
        <v>0</v>
      </c>
      <c r="F22" s="190"/>
      <c r="H22" s="241" t="str">
        <f t="shared" si="3"/>
        <v/>
      </c>
      <c r="I22" s="171"/>
      <c r="J22" s="172"/>
      <c r="K22" s="242" t="str">
        <f t="shared" si="4"/>
        <v/>
      </c>
      <c r="L22" s="26" t="str">
        <f t="shared" si="5"/>
        <v/>
      </c>
      <c r="M22" s="15" t="str">
        <f t="shared" si="6"/>
        <v/>
      </c>
      <c r="N22" s="15" t="str">
        <f t="shared" si="7"/>
        <v/>
      </c>
      <c r="O22" s="11"/>
      <c r="P22" s="173" t="str">
        <f t="shared" si="8"/>
        <v/>
      </c>
      <c r="Q22" s="175" t="str">
        <f t="shared" si="9"/>
        <v/>
      </c>
      <c r="R22" s="33" t="str">
        <f t="shared" si="0"/>
        <v/>
      </c>
      <c r="S22" s="33" t="str">
        <f t="shared" si="1"/>
        <v/>
      </c>
    </row>
    <row r="23" spans="1:19" x14ac:dyDescent="0.25">
      <c r="A23" s="231"/>
      <c r="B23" s="224"/>
      <c r="C23" s="225"/>
      <c r="D23" s="226"/>
      <c r="E23" s="214">
        <f t="shared" si="2"/>
        <v>0</v>
      </c>
      <c r="F23" s="190"/>
      <c r="H23" s="241" t="str">
        <f t="shared" si="3"/>
        <v/>
      </c>
      <c r="I23" s="171"/>
      <c r="J23" s="172"/>
      <c r="K23" s="242" t="str">
        <f t="shared" si="4"/>
        <v/>
      </c>
      <c r="L23" s="26" t="str">
        <f t="shared" si="5"/>
        <v/>
      </c>
      <c r="M23" s="15" t="str">
        <f t="shared" si="6"/>
        <v/>
      </c>
      <c r="N23" s="15" t="str">
        <f t="shared" si="7"/>
        <v/>
      </c>
      <c r="O23" s="11"/>
      <c r="P23" s="173" t="str">
        <f t="shared" si="8"/>
        <v/>
      </c>
      <c r="Q23" s="175" t="str">
        <f t="shared" si="9"/>
        <v/>
      </c>
      <c r="R23" s="33" t="str">
        <f t="shared" si="0"/>
        <v/>
      </c>
      <c r="S23" s="33" t="str">
        <f t="shared" si="1"/>
        <v/>
      </c>
    </row>
    <row r="24" spans="1:19" x14ac:dyDescent="0.25">
      <c r="A24" s="231"/>
      <c r="B24" s="224"/>
      <c r="C24" s="227"/>
      <c r="D24" s="226"/>
      <c r="E24" s="214">
        <f t="shared" si="2"/>
        <v>0</v>
      </c>
      <c r="F24" s="190"/>
      <c r="H24" s="241" t="str">
        <f t="shared" si="3"/>
        <v/>
      </c>
      <c r="I24" s="171"/>
      <c r="J24" s="172"/>
      <c r="K24" s="242" t="str">
        <f t="shared" si="4"/>
        <v/>
      </c>
      <c r="L24" s="26" t="str">
        <f t="shared" si="5"/>
        <v/>
      </c>
      <c r="M24" s="15" t="str">
        <f t="shared" si="6"/>
        <v/>
      </c>
      <c r="N24" s="15" t="str">
        <f t="shared" si="7"/>
        <v/>
      </c>
      <c r="O24" s="11"/>
      <c r="P24" s="173" t="str">
        <f t="shared" si="8"/>
        <v/>
      </c>
      <c r="Q24" s="175" t="str">
        <f t="shared" si="9"/>
        <v/>
      </c>
      <c r="R24" s="33" t="str">
        <f t="shared" si="0"/>
        <v/>
      </c>
      <c r="S24" s="33" t="str">
        <f t="shared" si="1"/>
        <v/>
      </c>
    </row>
    <row r="25" spans="1:19" x14ac:dyDescent="0.25">
      <c r="A25" s="231"/>
      <c r="B25" s="224"/>
      <c r="C25" s="225"/>
      <c r="D25" s="226"/>
      <c r="E25" s="214">
        <f t="shared" si="2"/>
        <v>0</v>
      </c>
      <c r="F25" s="190"/>
      <c r="H25" s="241" t="str">
        <f t="shared" si="3"/>
        <v/>
      </c>
      <c r="I25" s="171"/>
      <c r="J25" s="172"/>
      <c r="K25" s="242" t="str">
        <f t="shared" si="4"/>
        <v/>
      </c>
      <c r="L25" s="26" t="str">
        <f t="shared" si="5"/>
        <v/>
      </c>
      <c r="M25" s="15" t="str">
        <f t="shared" si="6"/>
        <v/>
      </c>
      <c r="N25" s="15" t="str">
        <f t="shared" si="7"/>
        <v/>
      </c>
      <c r="O25" s="11"/>
      <c r="P25" s="173" t="str">
        <f t="shared" si="8"/>
        <v/>
      </c>
      <c r="Q25" s="175" t="str">
        <f t="shared" si="9"/>
        <v/>
      </c>
      <c r="R25" s="33" t="str">
        <f t="shared" si="0"/>
        <v/>
      </c>
      <c r="S25" s="33" t="str">
        <f t="shared" si="1"/>
        <v/>
      </c>
    </row>
    <row r="26" spans="1:19" x14ac:dyDescent="0.25">
      <c r="A26" s="231"/>
      <c r="B26" s="224"/>
      <c r="C26" s="225"/>
      <c r="D26" s="226"/>
      <c r="E26" s="214">
        <f t="shared" si="2"/>
        <v>0</v>
      </c>
      <c r="F26" s="190"/>
      <c r="H26" s="241" t="str">
        <f t="shared" si="3"/>
        <v/>
      </c>
      <c r="I26" s="171"/>
      <c r="J26" s="172"/>
      <c r="K26" s="242" t="str">
        <f t="shared" si="4"/>
        <v/>
      </c>
      <c r="L26" s="26" t="str">
        <f t="shared" si="5"/>
        <v/>
      </c>
      <c r="M26" s="15" t="str">
        <f t="shared" si="6"/>
        <v/>
      </c>
      <c r="N26" s="15" t="str">
        <f t="shared" si="7"/>
        <v/>
      </c>
      <c r="O26" s="11"/>
      <c r="P26" s="173" t="str">
        <f t="shared" si="8"/>
        <v/>
      </c>
      <c r="Q26" s="175" t="str">
        <f t="shared" si="9"/>
        <v/>
      </c>
      <c r="R26" s="33" t="str">
        <f t="shared" si="0"/>
        <v/>
      </c>
      <c r="S26" s="33" t="str">
        <f t="shared" si="1"/>
        <v/>
      </c>
    </row>
    <row r="27" spans="1:19" x14ac:dyDescent="0.25">
      <c r="A27" s="231"/>
      <c r="B27" s="224"/>
      <c r="C27" s="227"/>
      <c r="D27" s="226"/>
      <c r="E27" s="214">
        <f t="shared" si="2"/>
        <v>0</v>
      </c>
      <c r="F27" s="190"/>
      <c r="H27" s="241" t="str">
        <f t="shared" si="3"/>
        <v/>
      </c>
      <c r="I27" s="171"/>
      <c r="J27" s="172"/>
      <c r="K27" s="242" t="str">
        <f t="shared" si="4"/>
        <v/>
      </c>
      <c r="L27" s="26" t="str">
        <f t="shared" si="5"/>
        <v/>
      </c>
      <c r="M27" s="15" t="str">
        <f t="shared" si="6"/>
        <v/>
      </c>
      <c r="N27" s="15" t="str">
        <f t="shared" si="7"/>
        <v/>
      </c>
      <c r="O27" s="11"/>
      <c r="P27" s="173" t="str">
        <f t="shared" si="8"/>
        <v/>
      </c>
      <c r="Q27" s="175" t="str">
        <f t="shared" si="9"/>
        <v/>
      </c>
      <c r="R27" s="33" t="str">
        <f t="shared" si="0"/>
        <v/>
      </c>
      <c r="S27" s="33" t="str">
        <f t="shared" si="1"/>
        <v/>
      </c>
    </row>
    <row r="28" spans="1:19" x14ac:dyDescent="0.25">
      <c r="A28" s="231"/>
      <c r="B28" s="224"/>
      <c r="C28" s="225"/>
      <c r="D28" s="226"/>
      <c r="E28" s="214">
        <f t="shared" si="2"/>
        <v>0</v>
      </c>
      <c r="F28" s="190"/>
      <c r="H28" s="241" t="str">
        <f t="shared" si="3"/>
        <v/>
      </c>
      <c r="I28" s="171"/>
      <c r="J28" s="172"/>
      <c r="K28" s="242" t="str">
        <f t="shared" si="4"/>
        <v/>
      </c>
      <c r="L28" s="26" t="str">
        <f t="shared" si="5"/>
        <v/>
      </c>
      <c r="M28" s="15" t="str">
        <f t="shared" si="6"/>
        <v/>
      </c>
      <c r="N28" s="15" t="str">
        <f t="shared" si="7"/>
        <v/>
      </c>
      <c r="O28" s="11"/>
      <c r="P28" s="173" t="str">
        <f t="shared" si="8"/>
        <v/>
      </c>
      <c r="Q28" s="175" t="str">
        <f t="shared" si="9"/>
        <v/>
      </c>
      <c r="R28" s="33" t="str">
        <f t="shared" si="0"/>
        <v/>
      </c>
      <c r="S28" s="33" t="str">
        <f t="shared" si="1"/>
        <v/>
      </c>
    </row>
    <row r="29" spans="1:19" x14ac:dyDescent="0.25">
      <c r="A29" s="231"/>
      <c r="B29" s="224"/>
      <c r="C29" s="225"/>
      <c r="D29" s="226"/>
      <c r="E29" s="214">
        <f t="shared" si="2"/>
        <v>0</v>
      </c>
      <c r="F29" s="190"/>
      <c r="H29" s="241" t="str">
        <f t="shared" si="3"/>
        <v/>
      </c>
      <c r="I29" s="171"/>
      <c r="J29" s="172"/>
      <c r="K29" s="242" t="str">
        <f t="shared" si="4"/>
        <v/>
      </c>
      <c r="L29" s="26" t="str">
        <f t="shared" si="5"/>
        <v/>
      </c>
      <c r="M29" s="15" t="str">
        <f t="shared" si="6"/>
        <v/>
      </c>
      <c r="N29" s="15" t="str">
        <f t="shared" si="7"/>
        <v/>
      </c>
      <c r="O29" s="11"/>
      <c r="P29" s="173" t="str">
        <f t="shared" si="8"/>
        <v/>
      </c>
      <c r="Q29" s="175" t="str">
        <f t="shared" si="9"/>
        <v/>
      </c>
      <c r="R29" s="33" t="str">
        <f t="shared" si="0"/>
        <v/>
      </c>
      <c r="S29" s="33" t="str">
        <f t="shared" si="1"/>
        <v/>
      </c>
    </row>
    <row r="30" spans="1:19" x14ac:dyDescent="0.25">
      <c r="A30" s="231"/>
      <c r="B30" s="224"/>
      <c r="C30" s="225"/>
      <c r="D30" s="226"/>
      <c r="E30" s="214">
        <f t="shared" si="2"/>
        <v>0</v>
      </c>
      <c r="F30" s="190"/>
      <c r="H30" s="241" t="str">
        <f t="shared" si="3"/>
        <v/>
      </c>
      <c r="I30" s="171"/>
      <c r="J30" s="172"/>
      <c r="K30" s="242" t="str">
        <f t="shared" si="4"/>
        <v/>
      </c>
      <c r="L30" s="26" t="str">
        <f t="shared" si="5"/>
        <v/>
      </c>
      <c r="M30" s="15" t="str">
        <f t="shared" si="6"/>
        <v/>
      </c>
      <c r="N30" s="15" t="str">
        <f t="shared" si="7"/>
        <v/>
      </c>
      <c r="O30" s="11"/>
      <c r="P30" s="173" t="str">
        <f t="shared" si="8"/>
        <v/>
      </c>
      <c r="Q30" s="175" t="str">
        <f t="shared" si="9"/>
        <v/>
      </c>
      <c r="R30" s="33" t="str">
        <f t="shared" si="0"/>
        <v/>
      </c>
      <c r="S30" s="33" t="str">
        <f t="shared" si="1"/>
        <v/>
      </c>
    </row>
    <row r="31" spans="1:19" x14ac:dyDescent="0.25">
      <c r="A31" s="231"/>
      <c r="B31" s="224"/>
      <c r="C31" s="225"/>
      <c r="D31" s="226"/>
      <c r="E31" s="214">
        <f t="shared" si="2"/>
        <v>0</v>
      </c>
      <c r="F31" s="190"/>
      <c r="H31" s="241" t="str">
        <f t="shared" si="3"/>
        <v/>
      </c>
      <c r="I31" s="171"/>
      <c r="J31" s="172"/>
      <c r="K31" s="242" t="str">
        <f t="shared" si="4"/>
        <v/>
      </c>
      <c r="L31" s="26" t="str">
        <f t="shared" si="5"/>
        <v/>
      </c>
      <c r="M31" s="15" t="str">
        <f t="shared" si="6"/>
        <v/>
      </c>
      <c r="N31" s="15" t="str">
        <f t="shared" si="7"/>
        <v/>
      </c>
      <c r="O31" s="11"/>
      <c r="P31" s="173" t="str">
        <f t="shared" si="8"/>
        <v/>
      </c>
      <c r="Q31" s="175" t="str">
        <f t="shared" si="9"/>
        <v/>
      </c>
      <c r="R31" s="33" t="str">
        <f t="shared" si="0"/>
        <v/>
      </c>
      <c r="S31" s="33" t="str">
        <f t="shared" si="1"/>
        <v/>
      </c>
    </row>
    <row r="32" spans="1:19" x14ac:dyDescent="0.25">
      <c r="A32" s="231"/>
      <c r="B32" s="224"/>
      <c r="C32" s="225"/>
      <c r="D32" s="226"/>
      <c r="E32" s="214">
        <f t="shared" si="2"/>
        <v>0</v>
      </c>
      <c r="F32" s="190"/>
      <c r="H32" s="241" t="str">
        <f t="shared" si="3"/>
        <v/>
      </c>
      <c r="I32" s="171"/>
      <c r="J32" s="172"/>
      <c r="K32" s="242" t="str">
        <f t="shared" si="4"/>
        <v/>
      </c>
      <c r="L32" s="26" t="str">
        <f t="shared" si="5"/>
        <v/>
      </c>
      <c r="M32" s="15" t="str">
        <f t="shared" si="6"/>
        <v/>
      </c>
      <c r="N32" s="15" t="str">
        <f t="shared" si="7"/>
        <v/>
      </c>
      <c r="O32" s="11"/>
      <c r="P32" s="173" t="str">
        <f t="shared" si="8"/>
        <v/>
      </c>
      <c r="Q32" s="175" t="str">
        <f t="shared" si="9"/>
        <v/>
      </c>
      <c r="R32" s="33" t="str">
        <f t="shared" si="0"/>
        <v/>
      </c>
      <c r="S32" s="33" t="str">
        <f t="shared" si="1"/>
        <v/>
      </c>
    </row>
    <row r="33" spans="1:19" x14ac:dyDescent="0.25">
      <c r="A33" s="231"/>
      <c r="B33" s="224"/>
      <c r="C33" s="225"/>
      <c r="D33" s="226"/>
      <c r="E33" s="214">
        <f t="shared" si="2"/>
        <v>0</v>
      </c>
      <c r="F33" s="190"/>
      <c r="H33" s="241" t="str">
        <f t="shared" si="3"/>
        <v/>
      </c>
      <c r="I33" s="171"/>
      <c r="J33" s="172"/>
      <c r="K33" s="242" t="str">
        <f t="shared" si="4"/>
        <v/>
      </c>
      <c r="L33" s="26" t="str">
        <f t="shared" si="5"/>
        <v/>
      </c>
      <c r="M33" s="15" t="str">
        <f t="shared" si="6"/>
        <v/>
      </c>
      <c r="N33" s="15" t="str">
        <f t="shared" si="7"/>
        <v/>
      </c>
      <c r="O33" s="11"/>
      <c r="P33" s="173" t="str">
        <f t="shared" si="8"/>
        <v/>
      </c>
      <c r="Q33" s="175" t="str">
        <f t="shared" si="9"/>
        <v/>
      </c>
      <c r="R33" s="33" t="str">
        <f t="shared" si="0"/>
        <v/>
      </c>
      <c r="S33" s="33" t="str">
        <f t="shared" si="1"/>
        <v/>
      </c>
    </row>
    <row r="34" spans="1:19" x14ac:dyDescent="0.25">
      <c r="A34" s="231"/>
      <c r="B34" s="224"/>
      <c r="C34" s="225"/>
      <c r="D34" s="226"/>
      <c r="E34" s="214">
        <f t="shared" si="2"/>
        <v>0</v>
      </c>
      <c r="F34" s="190"/>
      <c r="H34" s="241" t="str">
        <f t="shared" si="3"/>
        <v/>
      </c>
      <c r="I34" s="171"/>
      <c r="J34" s="172"/>
      <c r="K34" s="242" t="str">
        <f t="shared" si="4"/>
        <v/>
      </c>
      <c r="L34" s="26" t="str">
        <f t="shared" si="5"/>
        <v/>
      </c>
      <c r="M34" s="15" t="str">
        <f t="shared" si="6"/>
        <v/>
      </c>
      <c r="N34" s="15" t="str">
        <f t="shared" si="7"/>
        <v/>
      </c>
      <c r="O34" s="11"/>
      <c r="P34" s="173" t="str">
        <f t="shared" si="8"/>
        <v/>
      </c>
      <c r="Q34" s="175" t="str">
        <f t="shared" si="9"/>
        <v/>
      </c>
      <c r="R34" s="33" t="str">
        <f t="shared" si="0"/>
        <v/>
      </c>
      <c r="S34" s="33" t="str">
        <f t="shared" si="1"/>
        <v/>
      </c>
    </row>
    <row r="35" spans="1:19" x14ac:dyDescent="0.25">
      <c r="A35" s="231"/>
      <c r="B35" s="224"/>
      <c r="C35" s="225"/>
      <c r="D35" s="226"/>
      <c r="E35" s="214">
        <f t="shared" si="2"/>
        <v>0</v>
      </c>
      <c r="F35" s="190"/>
      <c r="H35" s="241" t="str">
        <f t="shared" si="3"/>
        <v/>
      </c>
      <c r="I35" s="171"/>
      <c r="J35" s="172"/>
      <c r="K35" s="242" t="str">
        <f t="shared" si="4"/>
        <v/>
      </c>
      <c r="L35" s="26" t="str">
        <f t="shared" si="5"/>
        <v/>
      </c>
      <c r="M35" s="15" t="str">
        <f t="shared" si="6"/>
        <v/>
      </c>
      <c r="N35" s="15" t="str">
        <f t="shared" si="7"/>
        <v/>
      </c>
      <c r="O35" s="11"/>
      <c r="P35" s="173" t="str">
        <f t="shared" si="8"/>
        <v/>
      </c>
      <c r="Q35" s="175" t="str">
        <f t="shared" si="9"/>
        <v/>
      </c>
      <c r="R35" s="33" t="str">
        <f t="shared" si="0"/>
        <v/>
      </c>
      <c r="S35" s="33" t="str">
        <f t="shared" si="1"/>
        <v/>
      </c>
    </row>
    <row r="36" spans="1:19" x14ac:dyDescent="0.25">
      <c r="A36" s="231"/>
      <c r="B36" s="224"/>
      <c r="C36" s="225"/>
      <c r="D36" s="226"/>
      <c r="E36" s="214">
        <f t="shared" si="2"/>
        <v>0</v>
      </c>
      <c r="F36" s="190"/>
      <c r="H36" s="241" t="str">
        <f t="shared" si="3"/>
        <v/>
      </c>
      <c r="I36" s="171"/>
      <c r="J36" s="172"/>
      <c r="K36" s="242" t="str">
        <f t="shared" si="4"/>
        <v/>
      </c>
      <c r="L36" s="26" t="str">
        <f t="shared" si="5"/>
        <v/>
      </c>
      <c r="M36" s="15" t="str">
        <f t="shared" si="6"/>
        <v/>
      </c>
      <c r="N36" s="15" t="str">
        <f t="shared" si="7"/>
        <v/>
      </c>
      <c r="O36" s="11"/>
      <c r="P36" s="173" t="str">
        <f t="shared" si="8"/>
        <v/>
      </c>
      <c r="Q36" s="175" t="str">
        <f t="shared" si="9"/>
        <v/>
      </c>
      <c r="R36" s="33" t="str">
        <f t="shared" si="0"/>
        <v/>
      </c>
      <c r="S36" s="33" t="str">
        <f t="shared" si="1"/>
        <v/>
      </c>
    </row>
    <row r="37" spans="1:19" x14ac:dyDescent="0.25">
      <c r="A37" s="231"/>
      <c r="B37" s="224"/>
      <c r="C37" s="225"/>
      <c r="D37" s="226"/>
      <c r="E37" s="214">
        <f t="shared" si="2"/>
        <v>0</v>
      </c>
      <c r="F37" s="190"/>
      <c r="H37" s="241" t="str">
        <f t="shared" si="3"/>
        <v/>
      </c>
      <c r="I37" s="171"/>
      <c r="J37" s="172"/>
      <c r="K37" s="242" t="str">
        <f t="shared" si="4"/>
        <v/>
      </c>
      <c r="L37" s="26" t="str">
        <f t="shared" si="5"/>
        <v/>
      </c>
      <c r="M37" s="15" t="str">
        <f t="shared" si="6"/>
        <v/>
      </c>
      <c r="N37" s="15" t="str">
        <f t="shared" si="7"/>
        <v/>
      </c>
      <c r="O37" s="11"/>
      <c r="P37" s="173" t="str">
        <f t="shared" si="8"/>
        <v/>
      </c>
      <c r="Q37" s="175" t="str">
        <f t="shared" si="9"/>
        <v/>
      </c>
      <c r="R37" s="33" t="str">
        <f t="shared" si="0"/>
        <v/>
      </c>
      <c r="S37" s="33" t="str">
        <f t="shared" si="1"/>
        <v/>
      </c>
    </row>
    <row r="38" spans="1:19" x14ac:dyDescent="0.25">
      <c r="A38" s="231"/>
      <c r="B38" s="224"/>
      <c r="C38" s="225"/>
      <c r="D38" s="226"/>
      <c r="E38" s="214">
        <f t="shared" si="2"/>
        <v>0</v>
      </c>
      <c r="F38" s="190"/>
      <c r="H38" s="241" t="str">
        <f t="shared" si="3"/>
        <v/>
      </c>
      <c r="I38" s="171"/>
      <c r="J38" s="172"/>
      <c r="K38" s="242" t="str">
        <f t="shared" si="4"/>
        <v/>
      </c>
      <c r="L38" s="26" t="str">
        <f t="shared" si="5"/>
        <v/>
      </c>
      <c r="M38" s="15" t="str">
        <f t="shared" si="6"/>
        <v/>
      </c>
      <c r="N38" s="15" t="str">
        <f t="shared" si="7"/>
        <v/>
      </c>
      <c r="O38" s="11"/>
      <c r="P38" s="173" t="str">
        <f t="shared" si="8"/>
        <v/>
      </c>
      <c r="Q38" s="175" t="str">
        <f t="shared" si="9"/>
        <v/>
      </c>
      <c r="R38" s="33" t="str">
        <f t="shared" si="0"/>
        <v/>
      </c>
      <c r="S38" s="33" t="str">
        <f t="shared" si="1"/>
        <v/>
      </c>
    </row>
    <row r="39" spans="1:19" x14ac:dyDescent="0.25">
      <c r="A39" s="231"/>
      <c r="B39" s="224"/>
      <c r="C39" s="225"/>
      <c r="D39" s="226"/>
      <c r="E39" s="214">
        <f t="shared" si="2"/>
        <v>0</v>
      </c>
      <c r="F39" s="190"/>
      <c r="H39" s="241" t="str">
        <f t="shared" si="3"/>
        <v/>
      </c>
      <c r="I39" s="171"/>
      <c r="J39" s="172"/>
      <c r="K39" s="242" t="str">
        <f t="shared" si="4"/>
        <v/>
      </c>
      <c r="L39" s="26" t="str">
        <f t="shared" si="5"/>
        <v/>
      </c>
      <c r="M39" s="15" t="str">
        <f t="shared" si="6"/>
        <v/>
      </c>
      <c r="N39" s="15" t="str">
        <f t="shared" si="7"/>
        <v/>
      </c>
      <c r="O39" s="11"/>
      <c r="P39" s="173" t="str">
        <f t="shared" si="8"/>
        <v/>
      </c>
      <c r="Q39" s="175" t="str">
        <f t="shared" si="9"/>
        <v/>
      </c>
      <c r="R39" s="33" t="str">
        <f t="shared" si="0"/>
        <v/>
      </c>
      <c r="S39" s="33" t="str">
        <f t="shared" si="1"/>
        <v/>
      </c>
    </row>
    <row r="40" spans="1:19" x14ac:dyDescent="0.25">
      <c r="A40" s="231"/>
      <c r="B40" s="224"/>
      <c r="C40" s="225"/>
      <c r="D40" s="226"/>
      <c r="E40" s="214">
        <f t="shared" si="2"/>
        <v>0</v>
      </c>
      <c r="F40" s="190"/>
      <c r="H40" s="241" t="str">
        <f t="shared" si="3"/>
        <v/>
      </c>
      <c r="I40" s="171"/>
      <c r="J40" s="172"/>
      <c r="K40" s="242" t="str">
        <f t="shared" si="4"/>
        <v/>
      </c>
      <c r="L40" s="26" t="str">
        <f t="shared" si="5"/>
        <v/>
      </c>
      <c r="M40" s="15" t="str">
        <f t="shared" si="6"/>
        <v/>
      </c>
      <c r="N40" s="15" t="str">
        <f t="shared" si="7"/>
        <v/>
      </c>
      <c r="O40" s="11"/>
      <c r="P40" s="173" t="str">
        <f t="shared" si="8"/>
        <v/>
      </c>
      <c r="Q40" s="175" t="str">
        <f t="shared" si="9"/>
        <v/>
      </c>
      <c r="R40" s="33" t="str">
        <f t="shared" si="0"/>
        <v/>
      </c>
      <c r="S40" s="33" t="str">
        <f t="shared" si="1"/>
        <v/>
      </c>
    </row>
    <row r="41" spans="1:19" x14ac:dyDescent="0.25">
      <c r="A41" s="231"/>
      <c r="B41" s="224"/>
      <c r="C41" s="225"/>
      <c r="D41" s="226"/>
      <c r="E41" s="214">
        <f t="shared" si="2"/>
        <v>0</v>
      </c>
      <c r="F41" s="190"/>
      <c r="H41" s="241" t="str">
        <f t="shared" si="3"/>
        <v/>
      </c>
      <c r="I41" s="171"/>
      <c r="J41" s="172"/>
      <c r="K41" s="242" t="str">
        <f t="shared" si="4"/>
        <v/>
      </c>
      <c r="L41" s="26" t="str">
        <f t="shared" si="5"/>
        <v/>
      </c>
      <c r="M41" s="15" t="str">
        <f t="shared" si="6"/>
        <v/>
      </c>
      <c r="N41" s="15" t="str">
        <f t="shared" si="7"/>
        <v/>
      </c>
      <c r="O41" s="11"/>
      <c r="P41" s="173" t="str">
        <f t="shared" si="8"/>
        <v/>
      </c>
      <c r="Q41" s="175" t="str">
        <f t="shared" si="9"/>
        <v/>
      </c>
      <c r="R41" s="33" t="str">
        <f t="shared" ref="R41:R72" si="10">IF(OR($Q41=$K$1,$Q41=""),"",(I41/K41)*E41)</f>
        <v/>
      </c>
      <c r="S41" s="33" t="str">
        <f t="shared" ref="S41:S72" si="11">IF(OR($Q41=$K$1,$Q41=""),"",(E41-R41))</f>
        <v/>
      </c>
    </row>
    <row r="42" spans="1:19" x14ac:dyDescent="0.25">
      <c r="A42" s="231"/>
      <c r="B42" s="224"/>
      <c r="C42" s="225"/>
      <c r="D42" s="226"/>
      <c r="E42" s="214">
        <f t="shared" si="2"/>
        <v>0</v>
      </c>
      <c r="F42" s="190"/>
      <c r="H42" s="241" t="str">
        <f t="shared" si="3"/>
        <v/>
      </c>
      <c r="I42" s="171"/>
      <c r="J42" s="172"/>
      <c r="K42" s="242" t="str">
        <f t="shared" si="4"/>
        <v/>
      </c>
      <c r="L42" s="26" t="str">
        <f t="shared" si="5"/>
        <v/>
      </c>
      <c r="M42" s="15" t="str">
        <f t="shared" si="6"/>
        <v/>
      </c>
      <c r="N42" s="15" t="str">
        <f t="shared" si="7"/>
        <v/>
      </c>
      <c r="O42" s="11"/>
      <c r="P42" s="173" t="str">
        <f t="shared" si="8"/>
        <v/>
      </c>
      <c r="Q42" s="175" t="str">
        <f t="shared" si="9"/>
        <v/>
      </c>
      <c r="R42" s="33" t="str">
        <f t="shared" si="10"/>
        <v/>
      </c>
      <c r="S42" s="33" t="str">
        <f t="shared" si="11"/>
        <v/>
      </c>
    </row>
    <row r="43" spans="1:19" x14ac:dyDescent="0.25">
      <c r="A43" s="231"/>
      <c r="B43" s="224"/>
      <c r="C43" s="225"/>
      <c r="D43" s="226"/>
      <c r="E43" s="214">
        <f t="shared" si="2"/>
        <v>0</v>
      </c>
      <c r="F43" s="190"/>
      <c r="H43" s="241" t="str">
        <f t="shared" si="3"/>
        <v/>
      </c>
      <c r="I43" s="171"/>
      <c r="J43" s="172"/>
      <c r="K43" s="242" t="str">
        <f t="shared" si="4"/>
        <v/>
      </c>
      <c r="L43" s="26" t="str">
        <f t="shared" si="5"/>
        <v/>
      </c>
      <c r="M43" s="15" t="str">
        <f t="shared" si="6"/>
        <v/>
      </c>
      <c r="N43" s="15" t="str">
        <f t="shared" si="7"/>
        <v/>
      </c>
      <c r="O43" s="11"/>
      <c r="P43" s="173" t="str">
        <f t="shared" si="8"/>
        <v/>
      </c>
      <c r="Q43" s="175" t="str">
        <f t="shared" si="9"/>
        <v/>
      </c>
      <c r="R43" s="33" t="str">
        <f t="shared" si="10"/>
        <v/>
      </c>
      <c r="S43" s="33" t="str">
        <f t="shared" si="11"/>
        <v/>
      </c>
    </row>
    <row r="44" spans="1:19" x14ac:dyDescent="0.25">
      <c r="A44" s="231"/>
      <c r="B44" s="224"/>
      <c r="C44" s="225"/>
      <c r="D44" s="226"/>
      <c r="E44" s="214">
        <f t="shared" si="2"/>
        <v>0</v>
      </c>
      <c r="F44" s="190"/>
      <c r="H44" s="241" t="str">
        <f t="shared" si="3"/>
        <v/>
      </c>
      <c r="I44" s="171"/>
      <c r="J44" s="172"/>
      <c r="K44" s="242" t="str">
        <f t="shared" si="4"/>
        <v/>
      </c>
      <c r="L44" s="26" t="str">
        <f t="shared" si="5"/>
        <v/>
      </c>
      <c r="M44" s="15" t="str">
        <f t="shared" si="6"/>
        <v/>
      </c>
      <c r="N44" s="15" t="str">
        <f t="shared" si="7"/>
        <v/>
      </c>
      <c r="O44" s="11"/>
      <c r="P44" s="173" t="str">
        <f t="shared" si="8"/>
        <v/>
      </c>
      <c r="Q44" s="175" t="str">
        <f t="shared" si="9"/>
        <v/>
      </c>
      <c r="R44" s="33" t="str">
        <f t="shared" si="10"/>
        <v/>
      </c>
      <c r="S44" s="33" t="str">
        <f t="shared" si="11"/>
        <v/>
      </c>
    </row>
    <row r="45" spans="1:19" x14ac:dyDescent="0.25">
      <c r="A45" s="231"/>
      <c r="B45" s="224"/>
      <c r="C45" s="225"/>
      <c r="D45" s="226"/>
      <c r="E45" s="214">
        <f t="shared" si="2"/>
        <v>0</v>
      </c>
      <c r="F45" s="190"/>
      <c r="H45" s="241" t="str">
        <f t="shared" si="3"/>
        <v/>
      </c>
      <c r="I45" s="171"/>
      <c r="J45" s="172"/>
      <c r="K45" s="242" t="str">
        <f t="shared" si="4"/>
        <v/>
      </c>
      <c r="L45" s="26" t="str">
        <f t="shared" si="5"/>
        <v/>
      </c>
      <c r="M45" s="15" t="str">
        <f t="shared" si="6"/>
        <v/>
      </c>
      <c r="N45" s="15" t="str">
        <f t="shared" si="7"/>
        <v/>
      </c>
      <c r="O45" s="11"/>
      <c r="P45" s="173" t="str">
        <f t="shared" si="8"/>
        <v/>
      </c>
      <c r="Q45" s="175" t="str">
        <f t="shared" si="9"/>
        <v/>
      </c>
      <c r="R45" s="33" t="str">
        <f t="shared" si="10"/>
        <v/>
      </c>
      <c r="S45" s="33" t="str">
        <f t="shared" si="11"/>
        <v/>
      </c>
    </row>
    <row r="46" spans="1:19" x14ac:dyDescent="0.25">
      <c r="A46" s="231"/>
      <c r="B46" s="224"/>
      <c r="C46" s="225"/>
      <c r="D46" s="226"/>
      <c r="E46" s="214">
        <f t="shared" si="2"/>
        <v>0</v>
      </c>
      <c r="F46" s="190"/>
      <c r="H46" s="241" t="str">
        <f t="shared" si="3"/>
        <v/>
      </c>
      <c r="I46" s="171"/>
      <c r="J46" s="172"/>
      <c r="K46" s="242" t="str">
        <f t="shared" si="4"/>
        <v/>
      </c>
      <c r="L46" s="26" t="str">
        <f t="shared" si="5"/>
        <v/>
      </c>
      <c r="M46" s="15" t="str">
        <f t="shared" si="6"/>
        <v/>
      </c>
      <c r="N46" s="15" t="str">
        <f t="shared" si="7"/>
        <v/>
      </c>
      <c r="O46" s="11"/>
      <c r="P46" s="173" t="str">
        <f t="shared" si="8"/>
        <v/>
      </c>
      <c r="Q46" s="175" t="str">
        <f t="shared" si="9"/>
        <v/>
      </c>
      <c r="R46" s="33" t="str">
        <f t="shared" si="10"/>
        <v/>
      </c>
      <c r="S46" s="33" t="str">
        <f t="shared" si="11"/>
        <v/>
      </c>
    </row>
    <row r="47" spans="1:19" x14ac:dyDescent="0.25">
      <c r="A47" s="231"/>
      <c r="B47" s="224"/>
      <c r="C47" s="225"/>
      <c r="D47" s="226"/>
      <c r="E47" s="214">
        <f t="shared" si="2"/>
        <v>0</v>
      </c>
      <c r="F47" s="190"/>
      <c r="H47" s="241" t="str">
        <f t="shared" si="3"/>
        <v/>
      </c>
      <c r="I47" s="171"/>
      <c r="J47" s="172"/>
      <c r="K47" s="242" t="str">
        <f t="shared" si="4"/>
        <v/>
      </c>
      <c r="L47" s="26" t="str">
        <f t="shared" si="5"/>
        <v/>
      </c>
      <c r="M47" s="15" t="str">
        <f t="shared" si="6"/>
        <v/>
      </c>
      <c r="N47" s="15" t="str">
        <f t="shared" si="7"/>
        <v/>
      </c>
      <c r="O47" s="11"/>
      <c r="P47" s="173" t="str">
        <f t="shared" si="8"/>
        <v/>
      </c>
      <c r="Q47" s="175" t="str">
        <f t="shared" si="9"/>
        <v/>
      </c>
      <c r="R47" s="33" t="str">
        <f t="shared" si="10"/>
        <v/>
      </c>
      <c r="S47" s="33" t="str">
        <f t="shared" si="11"/>
        <v/>
      </c>
    </row>
    <row r="48" spans="1:19" x14ac:dyDescent="0.25">
      <c r="A48" s="231"/>
      <c r="B48" s="224"/>
      <c r="C48" s="225"/>
      <c r="D48" s="226"/>
      <c r="E48" s="214">
        <f t="shared" si="2"/>
        <v>0</v>
      </c>
      <c r="F48" s="190"/>
      <c r="H48" s="241" t="str">
        <f t="shared" si="3"/>
        <v/>
      </c>
      <c r="I48" s="171"/>
      <c r="J48" s="172"/>
      <c r="K48" s="242" t="str">
        <f t="shared" si="4"/>
        <v/>
      </c>
      <c r="L48" s="26" t="str">
        <f t="shared" si="5"/>
        <v/>
      </c>
      <c r="M48" s="15" t="str">
        <f t="shared" si="6"/>
        <v/>
      </c>
      <c r="N48" s="15" t="str">
        <f t="shared" si="7"/>
        <v/>
      </c>
      <c r="O48" s="11"/>
      <c r="P48" s="173" t="str">
        <f t="shared" si="8"/>
        <v/>
      </c>
      <c r="Q48" s="175" t="str">
        <f t="shared" si="9"/>
        <v/>
      </c>
      <c r="R48" s="33" t="str">
        <f t="shared" si="10"/>
        <v/>
      </c>
      <c r="S48" s="33" t="str">
        <f t="shared" si="11"/>
        <v/>
      </c>
    </row>
    <row r="49" spans="1:19" x14ac:dyDescent="0.25">
      <c r="A49" s="231"/>
      <c r="B49" s="224"/>
      <c r="C49" s="225"/>
      <c r="D49" s="226"/>
      <c r="E49" s="214">
        <f t="shared" si="2"/>
        <v>0</v>
      </c>
      <c r="F49" s="190"/>
      <c r="H49" s="241" t="str">
        <f t="shared" si="3"/>
        <v/>
      </c>
      <c r="I49" s="171"/>
      <c r="J49" s="172"/>
      <c r="K49" s="242" t="str">
        <f t="shared" si="4"/>
        <v/>
      </c>
      <c r="L49" s="26" t="str">
        <f t="shared" si="5"/>
        <v/>
      </c>
      <c r="M49" s="15" t="str">
        <f t="shared" si="6"/>
        <v/>
      </c>
      <c r="N49" s="15" t="str">
        <f t="shared" si="7"/>
        <v/>
      </c>
      <c r="O49" s="11"/>
      <c r="P49" s="173" t="str">
        <f t="shared" si="8"/>
        <v/>
      </c>
      <c r="Q49" s="175" t="str">
        <f t="shared" si="9"/>
        <v/>
      </c>
      <c r="R49" s="33" t="str">
        <f t="shared" si="10"/>
        <v/>
      </c>
      <c r="S49" s="33" t="str">
        <f t="shared" si="11"/>
        <v/>
      </c>
    </row>
    <row r="50" spans="1:19" x14ac:dyDescent="0.25">
      <c r="A50" s="231"/>
      <c r="B50" s="224"/>
      <c r="C50" s="225"/>
      <c r="D50" s="226"/>
      <c r="E50" s="214">
        <f t="shared" si="2"/>
        <v>0</v>
      </c>
      <c r="F50" s="190"/>
      <c r="H50" s="241" t="str">
        <f t="shared" si="3"/>
        <v/>
      </c>
      <c r="I50" s="171"/>
      <c r="J50" s="172"/>
      <c r="K50" s="242" t="str">
        <f t="shared" si="4"/>
        <v/>
      </c>
      <c r="L50" s="26" t="str">
        <f t="shared" si="5"/>
        <v/>
      </c>
      <c r="M50" s="15" t="str">
        <f t="shared" si="6"/>
        <v/>
      </c>
      <c r="N50" s="15" t="str">
        <f t="shared" si="7"/>
        <v/>
      </c>
      <c r="O50" s="11"/>
      <c r="P50" s="173" t="str">
        <f t="shared" si="8"/>
        <v/>
      </c>
      <c r="Q50" s="175" t="str">
        <f t="shared" si="9"/>
        <v/>
      </c>
      <c r="R50" s="33" t="str">
        <f t="shared" si="10"/>
        <v/>
      </c>
      <c r="S50" s="33" t="str">
        <f t="shared" si="11"/>
        <v/>
      </c>
    </row>
    <row r="51" spans="1:19" x14ac:dyDescent="0.25">
      <c r="A51" s="231"/>
      <c r="B51" s="224"/>
      <c r="C51" s="225"/>
      <c r="D51" s="226"/>
      <c r="E51" s="214">
        <f t="shared" si="2"/>
        <v>0</v>
      </c>
      <c r="F51" s="190"/>
      <c r="H51" s="241" t="str">
        <f t="shared" si="3"/>
        <v/>
      </c>
      <c r="I51" s="171"/>
      <c r="J51" s="172"/>
      <c r="K51" s="242" t="str">
        <f t="shared" si="4"/>
        <v/>
      </c>
      <c r="L51" s="26" t="str">
        <f t="shared" si="5"/>
        <v/>
      </c>
      <c r="M51" s="15" t="str">
        <f t="shared" si="6"/>
        <v/>
      </c>
      <c r="N51" s="15" t="str">
        <f t="shared" si="7"/>
        <v/>
      </c>
      <c r="O51" s="11"/>
      <c r="P51" s="173" t="str">
        <f t="shared" si="8"/>
        <v/>
      </c>
      <c r="Q51" s="175" t="str">
        <f t="shared" si="9"/>
        <v/>
      </c>
      <c r="R51" s="33" t="str">
        <f t="shared" si="10"/>
        <v/>
      </c>
      <c r="S51" s="33" t="str">
        <f t="shared" si="11"/>
        <v/>
      </c>
    </row>
    <row r="52" spans="1:19" x14ac:dyDescent="0.25">
      <c r="A52" s="231"/>
      <c r="B52" s="224"/>
      <c r="C52" s="225"/>
      <c r="D52" s="226"/>
      <c r="E52" s="214">
        <f t="shared" si="2"/>
        <v>0</v>
      </c>
      <c r="F52" s="190"/>
      <c r="H52" s="241" t="str">
        <f t="shared" si="3"/>
        <v/>
      </c>
      <c r="I52" s="171"/>
      <c r="J52" s="172"/>
      <c r="K52" s="242" t="str">
        <f t="shared" si="4"/>
        <v/>
      </c>
      <c r="L52" s="26" t="str">
        <f t="shared" si="5"/>
        <v/>
      </c>
      <c r="M52" s="15" t="str">
        <f t="shared" si="6"/>
        <v/>
      </c>
      <c r="N52" s="15" t="str">
        <f t="shared" si="7"/>
        <v/>
      </c>
      <c r="O52" s="11"/>
      <c r="P52" s="173" t="str">
        <f t="shared" si="8"/>
        <v/>
      </c>
      <c r="Q52" s="175" t="str">
        <f t="shared" si="9"/>
        <v/>
      </c>
      <c r="R52" s="33" t="str">
        <f t="shared" si="10"/>
        <v/>
      </c>
      <c r="S52" s="33" t="str">
        <f t="shared" si="11"/>
        <v/>
      </c>
    </row>
    <row r="53" spans="1:19" x14ac:dyDescent="0.25">
      <c r="A53" s="231"/>
      <c r="B53" s="224"/>
      <c r="C53" s="225"/>
      <c r="D53" s="226"/>
      <c r="E53" s="214">
        <f t="shared" si="2"/>
        <v>0</v>
      </c>
      <c r="F53" s="190"/>
      <c r="H53" s="241" t="str">
        <f t="shared" si="3"/>
        <v/>
      </c>
      <c r="I53" s="171"/>
      <c r="J53" s="172"/>
      <c r="K53" s="242" t="str">
        <f t="shared" si="4"/>
        <v/>
      </c>
      <c r="L53" s="26" t="str">
        <f t="shared" si="5"/>
        <v/>
      </c>
      <c r="M53" s="15" t="str">
        <f t="shared" si="6"/>
        <v/>
      </c>
      <c r="N53" s="15" t="str">
        <f t="shared" si="7"/>
        <v/>
      </c>
      <c r="O53" s="11"/>
      <c r="P53" s="173" t="str">
        <f t="shared" si="8"/>
        <v/>
      </c>
      <c r="Q53" s="175" t="str">
        <f t="shared" si="9"/>
        <v/>
      </c>
      <c r="R53" s="33" t="str">
        <f t="shared" si="10"/>
        <v/>
      </c>
      <c r="S53" s="33" t="str">
        <f t="shared" si="11"/>
        <v/>
      </c>
    </row>
    <row r="54" spans="1:19" x14ac:dyDescent="0.25">
      <c r="A54" s="231"/>
      <c r="B54" s="224"/>
      <c r="C54" s="225"/>
      <c r="D54" s="226"/>
      <c r="E54" s="214">
        <f t="shared" si="2"/>
        <v>0</v>
      </c>
      <c r="F54" s="190"/>
      <c r="H54" s="241" t="str">
        <f t="shared" si="3"/>
        <v/>
      </c>
      <c r="I54" s="171"/>
      <c r="J54" s="172"/>
      <c r="K54" s="242" t="str">
        <f t="shared" si="4"/>
        <v/>
      </c>
      <c r="L54" s="26" t="str">
        <f t="shared" si="5"/>
        <v/>
      </c>
      <c r="M54" s="15" t="str">
        <f t="shared" si="6"/>
        <v/>
      </c>
      <c r="N54" s="15" t="str">
        <f t="shared" si="7"/>
        <v/>
      </c>
      <c r="O54" s="11"/>
      <c r="P54" s="173" t="str">
        <f t="shared" si="8"/>
        <v/>
      </c>
      <c r="Q54" s="175" t="str">
        <f t="shared" si="9"/>
        <v/>
      </c>
      <c r="R54" s="33" t="str">
        <f t="shared" si="10"/>
        <v/>
      </c>
      <c r="S54" s="33" t="str">
        <f t="shared" si="11"/>
        <v/>
      </c>
    </row>
    <row r="55" spans="1:19" x14ac:dyDescent="0.25">
      <c r="A55" s="231"/>
      <c r="B55" s="224"/>
      <c r="C55" s="225"/>
      <c r="D55" s="226"/>
      <c r="E55" s="214">
        <f t="shared" si="2"/>
        <v>0</v>
      </c>
      <c r="F55" s="190"/>
      <c r="H55" s="241" t="str">
        <f t="shared" si="3"/>
        <v/>
      </c>
      <c r="I55" s="171"/>
      <c r="J55" s="172"/>
      <c r="K55" s="242" t="str">
        <f t="shared" si="4"/>
        <v/>
      </c>
      <c r="L55" s="26" t="str">
        <f t="shared" si="5"/>
        <v/>
      </c>
      <c r="M55" s="15" t="str">
        <f t="shared" si="6"/>
        <v/>
      </c>
      <c r="N55" s="15" t="str">
        <f t="shared" si="7"/>
        <v/>
      </c>
      <c r="O55" s="11"/>
      <c r="P55" s="173" t="str">
        <f t="shared" si="8"/>
        <v/>
      </c>
      <c r="Q55" s="175" t="str">
        <f t="shared" si="9"/>
        <v/>
      </c>
      <c r="R55" s="33" t="str">
        <f t="shared" si="10"/>
        <v/>
      </c>
      <c r="S55" s="33" t="str">
        <f t="shared" si="11"/>
        <v/>
      </c>
    </row>
    <row r="56" spans="1:19" x14ac:dyDescent="0.25">
      <c r="A56" s="231"/>
      <c r="B56" s="224"/>
      <c r="C56" s="225"/>
      <c r="D56" s="226"/>
      <c r="E56" s="214">
        <f t="shared" si="2"/>
        <v>0</v>
      </c>
      <c r="F56" s="190"/>
      <c r="H56" s="241" t="str">
        <f t="shared" si="3"/>
        <v/>
      </c>
      <c r="I56" s="171"/>
      <c r="J56" s="172"/>
      <c r="K56" s="242" t="str">
        <f t="shared" si="4"/>
        <v/>
      </c>
      <c r="L56" s="26" t="str">
        <f t="shared" si="5"/>
        <v/>
      </c>
      <c r="M56" s="15" t="str">
        <f t="shared" si="6"/>
        <v/>
      </c>
      <c r="N56" s="15" t="str">
        <f t="shared" si="7"/>
        <v/>
      </c>
      <c r="O56" s="11"/>
      <c r="P56" s="173" t="str">
        <f t="shared" si="8"/>
        <v/>
      </c>
      <c r="Q56" s="175" t="str">
        <f t="shared" si="9"/>
        <v/>
      </c>
      <c r="R56" s="33" t="str">
        <f t="shared" si="10"/>
        <v/>
      </c>
      <c r="S56" s="33" t="str">
        <f t="shared" si="11"/>
        <v/>
      </c>
    </row>
    <row r="57" spans="1:19" x14ac:dyDescent="0.25">
      <c r="A57" s="231"/>
      <c r="B57" s="224"/>
      <c r="C57" s="225"/>
      <c r="D57" s="226"/>
      <c r="E57" s="214">
        <f t="shared" si="2"/>
        <v>0</v>
      </c>
      <c r="F57" s="190"/>
      <c r="H57" s="241" t="str">
        <f t="shared" si="3"/>
        <v/>
      </c>
      <c r="I57" s="171"/>
      <c r="J57" s="172"/>
      <c r="K57" s="242" t="str">
        <f t="shared" si="4"/>
        <v/>
      </c>
      <c r="L57" s="26" t="str">
        <f t="shared" si="5"/>
        <v/>
      </c>
      <c r="M57" s="15" t="str">
        <f t="shared" si="6"/>
        <v/>
      </c>
      <c r="N57" s="15" t="str">
        <f t="shared" si="7"/>
        <v/>
      </c>
      <c r="O57" s="11"/>
      <c r="P57" s="173" t="str">
        <f t="shared" si="8"/>
        <v/>
      </c>
      <c r="Q57" s="175" t="str">
        <f t="shared" si="9"/>
        <v/>
      </c>
      <c r="R57" s="33" t="str">
        <f t="shared" si="10"/>
        <v/>
      </c>
      <c r="S57" s="33" t="str">
        <f t="shared" si="11"/>
        <v/>
      </c>
    </row>
    <row r="58" spans="1:19" x14ac:dyDescent="0.25">
      <c r="A58" s="231"/>
      <c r="B58" s="224"/>
      <c r="C58" s="225"/>
      <c r="D58" s="226"/>
      <c r="E58" s="214">
        <f t="shared" si="2"/>
        <v>0</v>
      </c>
      <c r="F58" s="190"/>
      <c r="H58" s="241" t="str">
        <f t="shared" si="3"/>
        <v/>
      </c>
      <c r="I58" s="171"/>
      <c r="J58" s="172"/>
      <c r="K58" s="242" t="str">
        <f t="shared" si="4"/>
        <v/>
      </c>
      <c r="L58" s="26" t="str">
        <f t="shared" si="5"/>
        <v/>
      </c>
      <c r="M58" s="15" t="str">
        <f t="shared" si="6"/>
        <v/>
      </c>
      <c r="N58" s="15" t="str">
        <f t="shared" si="7"/>
        <v/>
      </c>
      <c r="O58" s="11"/>
      <c r="P58" s="173" t="str">
        <f t="shared" si="8"/>
        <v/>
      </c>
      <c r="Q58" s="175" t="str">
        <f t="shared" si="9"/>
        <v/>
      </c>
      <c r="R58" s="33" t="str">
        <f t="shared" si="10"/>
        <v/>
      </c>
      <c r="S58" s="33" t="str">
        <f t="shared" si="11"/>
        <v/>
      </c>
    </row>
    <row r="59" spans="1:19" x14ac:dyDescent="0.25">
      <c r="A59" s="231"/>
      <c r="B59" s="224"/>
      <c r="C59" s="225"/>
      <c r="D59" s="226"/>
      <c r="E59" s="214">
        <f t="shared" si="2"/>
        <v>0</v>
      </c>
      <c r="F59" s="190"/>
      <c r="H59" s="241" t="str">
        <f t="shared" si="3"/>
        <v/>
      </c>
      <c r="I59" s="171"/>
      <c r="J59" s="172"/>
      <c r="K59" s="242" t="str">
        <f t="shared" si="4"/>
        <v/>
      </c>
      <c r="L59" s="26" t="str">
        <f t="shared" si="5"/>
        <v/>
      </c>
      <c r="M59" s="15" t="str">
        <f t="shared" si="6"/>
        <v/>
      </c>
      <c r="N59" s="15" t="str">
        <f t="shared" si="7"/>
        <v/>
      </c>
      <c r="O59" s="11"/>
      <c r="P59" s="173" t="str">
        <f t="shared" si="8"/>
        <v/>
      </c>
      <c r="Q59" s="175" t="str">
        <f t="shared" si="9"/>
        <v/>
      </c>
      <c r="R59" s="33" t="str">
        <f t="shared" si="10"/>
        <v/>
      </c>
      <c r="S59" s="33" t="str">
        <f t="shared" si="11"/>
        <v/>
      </c>
    </row>
    <row r="60" spans="1:19" x14ac:dyDescent="0.25">
      <c r="A60" s="231"/>
      <c r="B60" s="224"/>
      <c r="C60" s="225"/>
      <c r="D60" s="226"/>
      <c r="E60" s="214">
        <f t="shared" si="2"/>
        <v>0</v>
      </c>
      <c r="F60" s="190"/>
      <c r="H60" s="241" t="str">
        <f t="shared" si="3"/>
        <v/>
      </c>
      <c r="I60" s="171"/>
      <c r="J60" s="172"/>
      <c r="K60" s="242" t="str">
        <f t="shared" si="4"/>
        <v/>
      </c>
      <c r="L60" s="26" t="str">
        <f t="shared" si="5"/>
        <v/>
      </c>
      <c r="M60" s="15" t="str">
        <f t="shared" si="6"/>
        <v/>
      </c>
      <c r="N60" s="15" t="str">
        <f t="shared" si="7"/>
        <v/>
      </c>
      <c r="O60" s="11"/>
      <c r="P60" s="173" t="str">
        <f t="shared" si="8"/>
        <v/>
      </c>
      <c r="Q60" s="175" t="str">
        <f t="shared" si="9"/>
        <v/>
      </c>
      <c r="R60" s="33" t="str">
        <f t="shared" si="10"/>
        <v/>
      </c>
      <c r="S60" s="33" t="str">
        <f t="shared" si="11"/>
        <v/>
      </c>
    </row>
    <row r="61" spans="1:19" x14ac:dyDescent="0.25">
      <c r="A61" s="231"/>
      <c r="B61" s="224"/>
      <c r="C61" s="225"/>
      <c r="D61" s="226"/>
      <c r="E61" s="214">
        <f t="shared" si="2"/>
        <v>0</v>
      </c>
      <c r="F61" s="190"/>
      <c r="H61" s="241" t="str">
        <f t="shared" si="3"/>
        <v/>
      </c>
      <c r="I61" s="171"/>
      <c r="J61" s="172"/>
      <c r="K61" s="242" t="str">
        <f t="shared" si="4"/>
        <v/>
      </c>
      <c r="L61" s="26" t="str">
        <f t="shared" si="5"/>
        <v/>
      </c>
      <c r="M61" s="15" t="str">
        <f t="shared" si="6"/>
        <v/>
      </c>
      <c r="N61" s="15" t="str">
        <f t="shared" si="7"/>
        <v/>
      </c>
      <c r="O61" s="11"/>
      <c r="P61" s="173" t="str">
        <f t="shared" si="8"/>
        <v/>
      </c>
      <c r="Q61" s="175" t="str">
        <f t="shared" si="9"/>
        <v/>
      </c>
      <c r="R61" s="33" t="str">
        <f t="shared" si="10"/>
        <v/>
      </c>
      <c r="S61" s="33" t="str">
        <f t="shared" si="11"/>
        <v/>
      </c>
    </row>
    <row r="62" spans="1:19" x14ac:dyDescent="0.25">
      <c r="A62" s="231"/>
      <c r="B62" s="224"/>
      <c r="C62" s="225"/>
      <c r="D62" s="226"/>
      <c r="E62" s="214">
        <f t="shared" si="2"/>
        <v>0</v>
      </c>
      <c r="F62" s="190"/>
      <c r="H62" s="241" t="str">
        <f t="shared" si="3"/>
        <v/>
      </c>
      <c r="I62" s="171"/>
      <c r="J62" s="172"/>
      <c r="K62" s="242" t="str">
        <f t="shared" si="4"/>
        <v/>
      </c>
      <c r="L62" s="26" t="str">
        <f t="shared" si="5"/>
        <v/>
      </c>
      <c r="M62" s="15" t="str">
        <f t="shared" si="6"/>
        <v/>
      </c>
      <c r="N62" s="15" t="str">
        <f t="shared" si="7"/>
        <v/>
      </c>
      <c r="O62" s="11"/>
      <c r="P62" s="173" t="str">
        <f t="shared" si="8"/>
        <v/>
      </c>
      <c r="Q62" s="175" t="str">
        <f t="shared" si="9"/>
        <v/>
      </c>
      <c r="R62" s="33" t="str">
        <f t="shared" si="10"/>
        <v/>
      </c>
      <c r="S62" s="33" t="str">
        <f t="shared" si="11"/>
        <v/>
      </c>
    </row>
    <row r="63" spans="1:19" x14ac:dyDescent="0.25">
      <c r="A63" s="231"/>
      <c r="B63" s="224"/>
      <c r="C63" s="225"/>
      <c r="D63" s="226"/>
      <c r="E63" s="214">
        <f t="shared" si="2"/>
        <v>0</v>
      </c>
      <c r="F63" s="190"/>
      <c r="H63" s="241" t="str">
        <f t="shared" si="3"/>
        <v/>
      </c>
      <c r="I63" s="171"/>
      <c r="J63" s="172"/>
      <c r="K63" s="242" t="str">
        <f t="shared" si="4"/>
        <v/>
      </c>
      <c r="L63" s="26" t="str">
        <f t="shared" si="5"/>
        <v/>
      </c>
      <c r="M63" s="15" t="str">
        <f t="shared" si="6"/>
        <v/>
      </c>
      <c r="N63" s="15" t="str">
        <f t="shared" si="7"/>
        <v/>
      </c>
      <c r="O63" s="11"/>
      <c r="P63" s="173" t="str">
        <f t="shared" si="8"/>
        <v/>
      </c>
      <c r="Q63" s="175" t="str">
        <f t="shared" si="9"/>
        <v/>
      </c>
      <c r="R63" s="33" t="str">
        <f t="shared" si="10"/>
        <v/>
      </c>
      <c r="S63" s="33" t="str">
        <f t="shared" si="11"/>
        <v/>
      </c>
    </row>
    <row r="64" spans="1:19" x14ac:dyDescent="0.25">
      <c r="A64" s="231"/>
      <c r="B64" s="224"/>
      <c r="C64" s="225"/>
      <c r="D64" s="226"/>
      <c r="E64" s="214">
        <f t="shared" si="2"/>
        <v>0</v>
      </c>
      <c r="F64" s="190"/>
      <c r="H64" s="241" t="str">
        <f t="shared" si="3"/>
        <v/>
      </c>
      <c r="I64" s="171"/>
      <c r="J64" s="172"/>
      <c r="K64" s="242" t="str">
        <f t="shared" si="4"/>
        <v/>
      </c>
      <c r="L64" s="26" t="str">
        <f t="shared" si="5"/>
        <v/>
      </c>
      <c r="M64" s="15" t="str">
        <f t="shared" si="6"/>
        <v/>
      </c>
      <c r="N64" s="15" t="str">
        <f t="shared" si="7"/>
        <v/>
      </c>
      <c r="O64" s="11"/>
      <c r="P64" s="173" t="str">
        <f t="shared" si="8"/>
        <v/>
      </c>
      <c r="Q64" s="175" t="str">
        <f t="shared" si="9"/>
        <v/>
      </c>
      <c r="R64" s="33" t="str">
        <f t="shared" si="10"/>
        <v/>
      </c>
      <c r="S64" s="33" t="str">
        <f t="shared" si="11"/>
        <v/>
      </c>
    </row>
    <row r="65" spans="1:19" x14ac:dyDescent="0.25">
      <c r="A65" s="231"/>
      <c r="B65" s="224"/>
      <c r="C65" s="225"/>
      <c r="D65" s="226"/>
      <c r="E65" s="214">
        <f t="shared" si="2"/>
        <v>0</v>
      </c>
      <c r="F65" s="190"/>
      <c r="H65" s="241" t="str">
        <f t="shared" si="3"/>
        <v/>
      </c>
      <c r="I65" s="171"/>
      <c r="J65" s="172"/>
      <c r="K65" s="242" t="str">
        <f t="shared" si="4"/>
        <v/>
      </c>
      <c r="L65" s="26" t="str">
        <f t="shared" si="5"/>
        <v/>
      </c>
      <c r="M65" s="15" t="str">
        <f t="shared" si="6"/>
        <v/>
      </c>
      <c r="N65" s="15" t="str">
        <f t="shared" si="7"/>
        <v/>
      </c>
      <c r="O65" s="11"/>
      <c r="P65" s="173" t="str">
        <f t="shared" si="8"/>
        <v/>
      </c>
      <c r="Q65" s="175" t="str">
        <f t="shared" si="9"/>
        <v/>
      </c>
      <c r="R65" s="33" t="str">
        <f t="shared" si="10"/>
        <v/>
      </c>
      <c r="S65" s="33" t="str">
        <f t="shared" si="11"/>
        <v/>
      </c>
    </row>
    <row r="66" spans="1:19" x14ac:dyDescent="0.25">
      <c r="A66" s="231"/>
      <c r="B66" s="224"/>
      <c r="C66" s="225"/>
      <c r="D66" s="226"/>
      <c r="E66" s="214">
        <f t="shared" si="2"/>
        <v>0</v>
      </c>
      <c r="F66" s="190"/>
      <c r="H66" s="241" t="str">
        <f t="shared" si="3"/>
        <v/>
      </c>
      <c r="I66" s="171"/>
      <c r="J66" s="172"/>
      <c r="K66" s="242" t="str">
        <f t="shared" si="4"/>
        <v/>
      </c>
      <c r="L66" s="26" t="str">
        <f t="shared" si="5"/>
        <v/>
      </c>
      <c r="M66" s="15" t="str">
        <f t="shared" si="6"/>
        <v/>
      </c>
      <c r="N66" s="15" t="str">
        <f t="shared" si="7"/>
        <v/>
      </c>
      <c r="O66" s="11"/>
      <c r="P66" s="173" t="str">
        <f t="shared" si="8"/>
        <v/>
      </c>
      <c r="Q66" s="175" t="str">
        <f t="shared" si="9"/>
        <v/>
      </c>
      <c r="R66" s="33" t="str">
        <f t="shared" si="10"/>
        <v/>
      </c>
      <c r="S66" s="33" t="str">
        <f t="shared" si="11"/>
        <v/>
      </c>
    </row>
    <row r="67" spans="1:19" x14ac:dyDescent="0.25">
      <c r="A67" s="231"/>
      <c r="B67" s="224"/>
      <c r="C67" s="225"/>
      <c r="D67" s="226"/>
      <c r="E67" s="214">
        <f t="shared" si="2"/>
        <v>0</v>
      </c>
      <c r="F67" s="190"/>
      <c r="H67" s="241" t="str">
        <f t="shared" si="3"/>
        <v/>
      </c>
      <c r="I67" s="171"/>
      <c r="J67" s="172"/>
      <c r="K67" s="242" t="str">
        <f t="shared" si="4"/>
        <v/>
      </c>
      <c r="L67" s="26" t="str">
        <f t="shared" si="5"/>
        <v/>
      </c>
      <c r="M67" s="15" t="str">
        <f t="shared" si="6"/>
        <v/>
      </c>
      <c r="N67" s="15" t="str">
        <f t="shared" si="7"/>
        <v/>
      </c>
      <c r="O67" s="11"/>
      <c r="P67" s="173" t="str">
        <f t="shared" si="8"/>
        <v/>
      </c>
      <c r="Q67" s="175" t="str">
        <f t="shared" si="9"/>
        <v/>
      </c>
      <c r="R67" s="33" t="str">
        <f t="shared" si="10"/>
        <v/>
      </c>
      <c r="S67" s="33" t="str">
        <f t="shared" si="11"/>
        <v/>
      </c>
    </row>
    <row r="68" spans="1:19" x14ac:dyDescent="0.25">
      <c r="A68" s="231"/>
      <c r="B68" s="224"/>
      <c r="C68" s="225"/>
      <c r="D68" s="226"/>
      <c r="E68" s="214">
        <f t="shared" si="2"/>
        <v>0</v>
      </c>
      <c r="F68" s="190"/>
      <c r="H68" s="241" t="str">
        <f t="shared" si="3"/>
        <v/>
      </c>
      <c r="I68" s="171"/>
      <c r="J68" s="172"/>
      <c r="K68" s="242" t="str">
        <f t="shared" si="4"/>
        <v/>
      </c>
      <c r="L68" s="26" t="str">
        <f t="shared" si="5"/>
        <v/>
      </c>
      <c r="M68" s="15" t="str">
        <f t="shared" si="6"/>
        <v/>
      </c>
      <c r="N68" s="15" t="str">
        <f t="shared" si="7"/>
        <v/>
      </c>
      <c r="O68" s="11"/>
      <c r="P68" s="173" t="str">
        <f t="shared" si="8"/>
        <v/>
      </c>
      <c r="Q68" s="175" t="str">
        <f t="shared" si="9"/>
        <v/>
      </c>
      <c r="R68" s="33" t="str">
        <f t="shared" si="10"/>
        <v/>
      </c>
      <c r="S68" s="33" t="str">
        <f t="shared" si="11"/>
        <v/>
      </c>
    </row>
    <row r="69" spans="1:19" x14ac:dyDescent="0.25">
      <c r="A69" s="231"/>
      <c r="B69" s="224"/>
      <c r="C69" s="225"/>
      <c r="D69" s="226"/>
      <c r="E69" s="214">
        <f t="shared" si="2"/>
        <v>0</v>
      </c>
      <c r="F69" s="190"/>
      <c r="H69" s="241" t="str">
        <f t="shared" si="3"/>
        <v/>
      </c>
      <c r="I69" s="171"/>
      <c r="J69" s="172"/>
      <c r="K69" s="242" t="str">
        <f t="shared" si="4"/>
        <v/>
      </c>
      <c r="L69" s="26" t="str">
        <f t="shared" si="5"/>
        <v/>
      </c>
      <c r="M69" s="15" t="str">
        <f t="shared" si="6"/>
        <v/>
      </c>
      <c r="N69" s="15" t="str">
        <f t="shared" si="7"/>
        <v/>
      </c>
      <c r="O69" s="11"/>
      <c r="P69" s="173" t="str">
        <f t="shared" si="8"/>
        <v/>
      </c>
      <c r="Q69" s="175" t="str">
        <f t="shared" si="9"/>
        <v/>
      </c>
      <c r="R69" s="33" t="str">
        <f t="shared" si="10"/>
        <v/>
      </c>
      <c r="S69" s="33" t="str">
        <f t="shared" si="11"/>
        <v/>
      </c>
    </row>
    <row r="70" spans="1:19" x14ac:dyDescent="0.25">
      <c r="A70" s="231"/>
      <c r="B70" s="224"/>
      <c r="C70" s="225"/>
      <c r="D70" s="226"/>
      <c r="E70" s="214">
        <f t="shared" si="2"/>
        <v>0</v>
      </c>
      <c r="F70" s="190"/>
      <c r="H70" s="241" t="str">
        <f t="shared" si="3"/>
        <v/>
      </c>
      <c r="I70" s="171"/>
      <c r="J70" s="172"/>
      <c r="K70" s="242" t="str">
        <f t="shared" si="4"/>
        <v/>
      </c>
      <c r="L70" s="26" t="str">
        <f t="shared" si="5"/>
        <v/>
      </c>
      <c r="M70" s="15" t="str">
        <f t="shared" si="6"/>
        <v/>
      </c>
      <c r="N70" s="15" t="str">
        <f t="shared" si="7"/>
        <v/>
      </c>
      <c r="O70" s="11"/>
      <c r="P70" s="173" t="str">
        <f t="shared" si="8"/>
        <v/>
      </c>
      <c r="Q70" s="175" t="str">
        <f t="shared" si="9"/>
        <v/>
      </c>
      <c r="R70" s="33" t="str">
        <f t="shared" si="10"/>
        <v/>
      </c>
      <c r="S70" s="33" t="str">
        <f t="shared" si="11"/>
        <v/>
      </c>
    </row>
    <row r="71" spans="1:19" x14ac:dyDescent="0.25">
      <c r="A71" s="231"/>
      <c r="B71" s="224"/>
      <c r="C71" s="225"/>
      <c r="D71" s="226"/>
      <c r="E71" s="214">
        <f t="shared" si="2"/>
        <v>0</v>
      </c>
      <c r="F71" s="190"/>
      <c r="H71" s="241" t="str">
        <f t="shared" si="3"/>
        <v/>
      </c>
      <c r="I71" s="171"/>
      <c r="J71" s="172"/>
      <c r="K71" s="242" t="str">
        <f t="shared" si="4"/>
        <v/>
      </c>
      <c r="L71" s="26" t="str">
        <f t="shared" si="5"/>
        <v/>
      </c>
      <c r="M71" s="15" t="str">
        <f t="shared" si="6"/>
        <v/>
      </c>
      <c r="N71" s="15" t="str">
        <f t="shared" si="7"/>
        <v/>
      </c>
      <c r="O71" s="11"/>
      <c r="P71" s="173" t="str">
        <f t="shared" si="8"/>
        <v/>
      </c>
      <c r="Q71" s="175" t="str">
        <f t="shared" si="9"/>
        <v/>
      </c>
      <c r="R71" s="33" t="str">
        <f t="shared" si="10"/>
        <v/>
      </c>
      <c r="S71" s="33" t="str">
        <f t="shared" si="11"/>
        <v/>
      </c>
    </row>
    <row r="72" spans="1:19" x14ac:dyDescent="0.25">
      <c r="A72" s="231"/>
      <c r="B72" s="224"/>
      <c r="C72" s="225"/>
      <c r="D72" s="226"/>
      <c r="E72" s="214">
        <f t="shared" si="2"/>
        <v>0</v>
      </c>
      <c r="F72" s="190"/>
      <c r="H72" s="241" t="str">
        <f t="shared" si="3"/>
        <v/>
      </c>
      <c r="I72" s="171"/>
      <c r="J72" s="172"/>
      <c r="K72" s="242" t="str">
        <f t="shared" si="4"/>
        <v/>
      </c>
      <c r="L72" s="26" t="str">
        <f t="shared" si="5"/>
        <v/>
      </c>
      <c r="M72" s="15" t="str">
        <f t="shared" si="6"/>
        <v/>
      </c>
      <c r="N72" s="15" t="str">
        <f t="shared" si="7"/>
        <v/>
      </c>
      <c r="O72" s="11"/>
      <c r="P72" s="173" t="str">
        <f t="shared" si="8"/>
        <v/>
      </c>
      <c r="Q72" s="175" t="str">
        <f t="shared" si="9"/>
        <v/>
      </c>
      <c r="R72" s="33" t="str">
        <f t="shared" si="10"/>
        <v/>
      </c>
      <c r="S72" s="33" t="str">
        <f t="shared" si="11"/>
        <v/>
      </c>
    </row>
    <row r="73" spans="1:19" x14ac:dyDescent="0.25">
      <c r="A73" s="231"/>
      <c r="B73" s="224"/>
      <c r="C73" s="225"/>
      <c r="D73" s="226"/>
      <c r="E73" s="214">
        <f t="shared" si="2"/>
        <v>0</v>
      </c>
      <c r="F73" s="190"/>
      <c r="H73" s="241" t="str">
        <f t="shared" si="3"/>
        <v/>
      </c>
      <c r="I73" s="171"/>
      <c r="J73" s="172"/>
      <c r="K73" s="242" t="str">
        <f t="shared" si="4"/>
        <v/>
      </c>
      <c r="L73" s="26" t="str">
        <f t="shared" si="5"/>
        <v/>
      </c>
      <c r="M73" s="15" t="str">
        <f t="shared" si="6"/>
        <v/>
      </c>
      <c r="N73" s="15" t="str">
        <f t="shared" si="7"/>
        <v/>
      </c>
      <c r="O73" s="11"/>
      <c r="P73" s="173" t="str">
        <f t="shared" si="8"/>
        <v/>
      </c>
      <c r="Q73" s="175" t="str">
        <f t="shared" si="9"/>
        <v/>
      </c>
      <c r="R73" s="33" t="str">
        <f t="shared" ref="R73:R104" si="12">IF(OR($Q73=$K$1,$Q73=""),"",(I73/K73)*E73)</f>
        <v/>
      </c>
      <c r="S73" s="33" t="str">
        <f t="shared" ref="S73:S104" si="13">IF(OR($Q73=$K$1,$Q73=""),"",(E73-R73))</f>
        <v/>
      </c>
    </row>
    <row r="74" spans="1:19" x14ac:dyDescent="0.25">
      <c r="A74" s="231"/>
      <c r="B74" s="224"/>
      <c r="C74" s="225"/>
      <c r="D74" s="226"/>
      <c r="E74" s="214">
        <f t="shared" ref="E74:E137" si="14">ROUND(F74/1607,2)</f>
        <v>0</v>
      </c>
      <c r="F74" s="190"/>
      <c r="H74" s="241" t="str">
        <f t="shared" ref="H74:H137" si="15">IF(A74="","",IF(B74="ADM ","",A74))</f>
        <v/>
      </c>
      <c r="I74" s="171"/>
      <c r="J74" s="172"/>
      <c r="K74" s="242" t="str">
        <f t="shared" ref="K74:K137" si="16">IF(A74="","",IF(B74="ADM ","",I74+J74))</f>
        <v/>
      </c>
      <c r="L74" s="26" t="str">
        <f t="shared" ref="L74:L137" si="17">IF(A74="","",IF(B74="ADM ","",K74/E74))</f>
        <v/>
      </c>
      <c r="M74" s="15" t="str">
        <f t="shared" ref="M74:M137" si="18">IF(A74="","",IF(B74="ADM ","",IF(L74&lt;1000,"A justifier","OK")))</f>
        <v/>
      </c>
      <c r="N74" s="15" t="str">
        <f t="shared" ref="N74:N137" si="19">IF(A74="","",IF(B74="ADM ","",IF((K74&gt;=F74),"KO","OK")))</f>
        <v/>
      </c>
      <c r="O74" s="11"/>
      <c r="P74" s="173" t="str">
        <f t="shared" ref="P74:P137" si="20">IF(A74="","",IF(B74="ADM ","",A74))</f>
        <v/>
      </c>
      <c r="Q74" s="175" t="str">
        <f t="shared" ref="Q74:Q137" si="21">IF(A74="","",IF(B74="ADM ","",B74))</f>
        <v/>
      </c>
      <c r="R74" s="33" t="str">
        <f t="shared" si="12"/>
        <v/>
      </c>
      <c r="S74" s="33" t="str">
        <f t="shared" si="13"/>
        <v/>
      </c>
    </row>
    <row r="75" spans="1:19" x14ac:dyDescent="0.25">
      <c r="A75" s="231"/>
      <c r="B75" s="224"/>
      <c r="C75" s="225"/>
      <c r="D75" s="226"/>
      <c r="E75" s="214">
        <f t="shared" si="14"/>
        <v>0</v>
      </c>
      <c r="F75" s="190"/>
      <c r="H75" s="241" t="str">
        <f t="shared" si="15"/>
        <v/>
      </c>
      <c r="I75" s="171"/>
      <c r="J75" s="172"/>
      <c r="K75" s="242" t="str">
        <f t="shared" si="16"/>
        <v/>
      </c>
      <c r="L75" s="26" t="str">
        <f t="shared" si="17"/>
        <v/>
      </c>
      <c r="M75" s="15" t="str">
        <f t="shared" si="18"/>
        <v/>
      </c>
      <c r="N75" s="15" t="str">
        <f t="shared" si="19"/>
        <v/>
      </c>
      <c r="O75" s="11"/>
      <c r="P75" s="173" t="str">
        <f t="shared" si="20"/>
        <v/>
      </c>
      <c r="Q75" s="175" t="str">
        <f t="shared" si="21"/>
        <v/>
      </c>
      <c r="R75" s="33" t="str">
        <f t="shared" si="12"/>
        <v/>
      </c>
      <c r="S75" s="33" t="str">
        <f t="shared" si="13"/>
        <v/>
      </c>
    </row>
    <row r="76" spans="1:19" x14ac:dyDescent="0.25">
      <c r="A76" s="231"/>
      <c r="B76" s="224"/>
      <c r="C76" s="225"/>
      <c r="D76" s="226"/>
      <c r="E76" s="214">
        <f t="shared" si="14"/>
        <v>0</v>
      </c>
      <c r="F76" s="190"/>
      <c r="H76" s="241" t="str">
        <f t="shared" si="15"/>
        <v/>
      </c>
      <c r="I76" s="171"/>
      <c r="J76" s="172"/>
      <c r="K76" s="242" t="str">
        <f t="shared" si="16"/>
        <v/>
      </c>
      <c r="L76" s="26" t="str">
        <f t="shared" si="17"/>
        <v/>
      </c>
      <c r="M76" s="15" t="str">
        <f t="shared" si="18"/>
        <v/>
      </c>
      <c r="N76" s="15" t="str">
        <f t="shared" si="19"/>
        <v/>
      </c>
      <c r="O76" s="11"/>
      <c r="P76" s="173" t="str">
        <f t="shared" si="20"/>
        <v/>
      </c>
      <c r="Q76" s="175" t="str">
        <f t="shared" si="21"/>
        <v/>
      </c>
      <c r="R76" s="33" t="str">
        <f t="shared" si="12"/>
        <v/>
      </c>
      <c r="S76" s="33" t="str">
        <f t="shared" si="13"/>
        <v/>
      </c>
    </row>
    <row r="77" spans="1:19" x14ac:dyDescent="0.25">
      <c r="A77" s="231"/>
      <c r="B77" s="224"/>
      <c r="C77" s="225"/>
      <c r="D77" s="226"/>
      <c r="E77" s="214">
        <f t="shared" si="14"/>
        <v>0</v>
      </c>
      <c r="F77" s="190"/>
      <c r="H77" s="241" t="str">
        <f t="shared" si="15"/>
        <v/>
      </c>
      <c r="I77" s="171"/>
      <c r="J77" s="172"/>
      <c r="K77" s="242" t="str">
        <f t="shared" si="16"/>
        <v/>
      </c>
      <c r="L77" s="26" t="str">
        <f t="shared" si="17"/>
        <v/>
      </c>
      <c r="M77" s="15" t="str">
        <f t="shared" si="18"/>
        <v/>
      </c>
      <c r="N77" s="15" t="str">
        <f t="shared" si="19"/>
        <v/>
      </c>
      <c r="O77" s="11"/>
      <c r="P77" s="173" t="str">
        <f t="shared" si="20"/>
        <v/>
      </c>
      <c r="Q77" s="175" t="str">
        <f t="shared" si="21"/>
        <v/>
      </c>
      <c r="R77" s="33" t="str">
        <f t="shared" si="12"/>
        <v/>
      </c>
      <c r="S77" s="33" t="str">
        <f t="shared" si="13"/>
        <v/>
      </c>
    </row>
    <row r="78" spans="1:19" x14ac:dyDescent="0.25">
      <c r="A78" s="231"/>
      <c r="B78" s="224"/>
      <c r="C78" s="225"/>
      <c r="D78" s="226"/>
      <c r="E78" s="214">
        <f t="shared" si="14"/>
        <v>0</v>
      </c>
      <c r="F78" s="190"/>
      <c r="H78" s="241" t="str">
        <f t="shared" si="15"/>
        <v/>
      </c>
      <c r="I78" s="171"/>
      <c r="J78" s="172"/>
      <c r="K78" s="242" t="str">
        <f t="shared" si="16"/>
        <v/>
      </c>
      <c r="L78" s="26" t="str">
        <f t="shared" si="17"/>
        <v/>
      </c>
      <c r="M78" s="15" t="str">
        <f t="shared" si="18"/>
        <v/>
      </c>
      <c r="N78" s="15" t="str">
        <f t="shared" si="19"/>
        <v/>
      </c>
      <c r="O78" s="11"/>
      <c r="P78" s="173" t="str">
        <f t="shared" si="20"/>
        <v/>
      </c>
      <c r="Q78" s="175" t="str">
        <f t="shared" si="21"/>
        <v/>
      </c>
      <c r="R78" s="33" t="str">
        <f t="shared" si="12"/>
        <v/>
      </c>
      <c r="S78" s="33" t="str">
        <f t="shared" si="13"/>
        <v/>
      </c>
    </row>
    <row r="79" spans="1:19" x14ac:dyDescent="0.25">
      <c r="A79" s="231"/>
      <c r="B79" s="224"/>
      <c r="C79" s="225"/>
      <c r="D79" s="226"/>
      <c r="E79" s="214">
        <f t="shared" si="14"/>
        <v>0</v>
      </c>
      <c r="F79" s="190"/>
      <c r="H79" s="241" t="str">
        <f t="shared" si="15"/>
        <v/>
      </c>
      <c r="I79" s="171"/>
      <c r="J79" s="172"/>
      <c r="K79" s="242" t="str">
        <f t="shared" si="16"/>
        <v/>
      </c>
      <c r="L79" s="26" t="str">
        <f t="shared" si="17"/>
        <v/>
      </c>
      <c r="M79" s="15" t="str">
        <f t="shared" si="18"/>
        <v/>
      </c>
      <c r="N79" s="15" t="str">
        <f t="shared" si="19"/>
        <v/>
      </c>
      <c r="O79" s="11"/>
      <c r="P79" s="173" t="str">
        <f t="shared" si="20"/>
        <v/>
      </c>
      <c r="Q79" s="175" t="str">
        <f t="shared" si="21"/>
        <v/>
      </c>
      <c r="R79" s="33" t="str">
        <f t="shared" si="12"/>
        <v/>
      </c>
      <c r="S79" s="33" t="str">
        <f t="shared" si="13"/>
        <v/>
      </c>
    </row>
    <row r="80" spans="1:19" x14ac:dyDescent="0.25">
      <c r="A80" s="231"/>
      <c r="B80" s="224"/>
      <c r="C80" s="225"/>
      <c r="D80" s="226"/>
      <c r="E80" s="214">
        <f t="shared" si="14"/>
        <v>0</v>
      </c>
      <c r="F80" s="190"/>
      <c r="H80" s="241" t="str">
        <f t="shared" si="15"/>
        <v/>
      </c>
      <c r="I80" s="171"/>
      <c r="J80" s="172"/>
      <c r="K80" s="242" t="str">
        <f t="shared" si="16"/>
        <v/>
      </c>
      <c r="L80" s="26" t="str">
        <f t="shared" si="17"/>
        <v/>
      </c>
      <c r="M80" s="15" t="str">
        <f t="shared" si="18"/>
        <v/>
      </c>
      <c r="N80" s="15" t="str">
        <f t="shared" si="19"/>
        <v/>
      </c>
      <c r="O80" s="11"/>
      <c r="P80" s="173" t="str">
        <f t="shared" si="20"/>
        <v/>
      </c>
      <c r="Q80" s="175" t="str">
        <f t="shared" si="21"/>
        <v/>
      </c>
      <c r="R80" s="33" t="str">
        <f t="shared" si="12"/>
        <v/>
      </c>
      <c r="S80" s="33" t="str">
        <f t="shared" si="13"/>
        <v/>
      </c>
    </row>
    <row r="81" spans="1:19" x14ac:dyDescent="0.25">
      <c r="A81" s="231"/>
      <c r="B81" s="224"/>
      <c r="C81" s="225"/>
      <c r="D81" s="226"/>
      <c r="E81" s="214">
        <f t="shared" si="14"/>
        <v>0</v>
      </c>
      <c r="F81" s="190"/>
      <c r="H81" s="241" t="str">
        <f t="shared" si="15"/>
        <v/>
      </c>
      <c r="I81" s="171"/>
      <c r="J81" s="172"/>
      <c r="K81" s="242" t="str">
        <f t="shared" si="16"/>
        <v/>
      </c>
      <c r="L81" s="26" t="str">
        <f t="shared" si="17"/>
        <v/>
      </c>
      <c r="M81" s="15" t="str">
        <f t="shared" si="18"/>
        <v/>
      </c>
      <c r="N81" s="15" t="str">
        <f t="shared" si="19"/>
        <v/>
      </c>
      <c r="O81" s="11"/>
      <c r="P81" s="173" t="str">
        <f t="shared" si="20"/>
        <v/>
      </c>
      <c r="Q81" s="175" t="str">
        <f t="shared" si="21"/>
        <v/>
      </c>
      <c r="R81" s="33" t="str">
        <f t="shared" si="12"/>
        <v/>
      </c>
      <c r="S81" s="33" t="str">
        <f t="shared" si="13"/>
        <v/>
      </c>
    </row>
    <row r="82" spans="1:19" x14ac:dyDescent="0.25">
      <c r="A82" s="231"/>
      <c r="B82" s="224"/>
      <c r="C82" s="225"/>
      <c r="D82" s="226"/>
      <c r="E82" s="214">
        <f t="shared" si="14"/>
        <v>0</v>
      </c>
      <c r="F82" s="190"/>
      <c r="H82" s="241" t="str">
        <f t="shared" si="15"/>
        <v/>
      </c>
      <c r="I82" s="171"/>
      <c r="J82" s="172"/>
      <c r="K82" s="242" t="str">
        <f t="shared" si="16"/>
        <v/>
      </c>
      <c r="L82" s="26" t="str">
        <f t="shared" si="17"/>
        <v/>
      </c>
      <c r="M82" s="15" t="str">
        <f t="shared" si="18"/>
        <v/>
      </c>
      <c r="N82" s="15" t="str">
        <f t="shared" si="19"/>
        <v/>
      </c>
      <c r="O82" s="11"/>
      <c r="P82" s="173" t="str">
        <f t="shared" si="20"/>
        <v/>
      </c>
      <c r="Q82" s="175" t="str">
        <f t="shared" si="21"/>
        <v/>
      </c>
      <c r="R82" s="33" t="str">
        <f t="shared" si="12"/>
        <v/>
      </c>
      <c r="S82" s="33" t="str">
        <f t="shared" si="13"/>
        <v/>
      </c>
    </row>
    <row r="83" spans="1:19" x14ac:dyDescent="0.25">
      <c r="A83" s="231"/>
      <c r="B83" s="224"/>
      <c r="C83" s="225"/>
      <c r="D83" s="226"/>
      <c r="E83" s="214">
        <f t="shared" si="14"/>
        <v>0</v>
      </c>
      <c r="F83" s="190"/>
      <c r="H83" s="241" t="str">
        <f t="shared" si="15"/>
        <v/>
      </c>
      <c r="I83" s="171"/>
      <c r="J83" s="172"/>
      <c r="K83" s="242" t="str">
        <f t="shared" si="16"/>
        <v/>
      </c>
      <c r="L83" s="26" t="str">
        <f t="shared" si="17"/>
        <v/>
      </c>
      <c r="M83" s="15" t="str">
        <f t="shared" si="18"/>
        <v/>
      </c>
      <c r="N83" s="15" t="str">
        <f t="shared" si="19"/>
        <v/>
      </c>
      <c r="O83" s="11"/>
      <c r="P83" s="173" t="str">
        <f t="shared" si="20"/>
        <v/>
      </c>
      <c r="Q83" s="175" t="str">
        <f t="shared" si="21"/>
        <v/>
      </c>
      <c r="R83" s="33" t="str">
        <f t="shared" si="12"/>
        <v/>
      </c>
      <c r="S83" s="33" t="str">
        <f t="shared" si="13"/>
        <v/>
      </c>
    </row>
    <row r="84" spans="1:19" x14ac:dyDescent="0.25">
      <c r="A84" s="231"/>
      <c r="B84" s="224"/>
      <c r="C84" s="225"/>
      <c r="D84" s="226"/>
      <c r="E84" s="214">
        <f t="shared" si="14"/>
        <v>0</v>
      </c>
      <c r="F84" s="190"/>
      <c r="H84" s="241" t="str">
        <f t="shared" si="15"/>
        <v/>
      </c>
      <c r="I84" s="171"/>
      <c r="J84" s="172"/>
      <c r="K84" s="242" t="str">
        <f t="shared" si="16"/>
        <v/>
      </c>
      <c r="L84" s="26" t="str">
        <f t="shared" si="17"/>
        <v/>
      </c>
      <c r="M84" s="15" t="str">
        <f t="shared" si="18"/>
        <v/>
      </c>
      <c r="N84" s="15" t="str">
        <f t="shared" si="19"/>
        <v/>
      </c>
      <c r="O84" s="11"/>
      <c r="P84" s="173" t="str">
        <f t="shared" si="20"/>
        <v/>
      </c>
      <c r="Q84" s="175" t="str">
        <f t="shared" si="21"/>
        <v/>
      </c>
      <c r="R84" s="33" t="str">
        <f t="shared" si="12"/>
        <v/>
      </c>
      <c r="S84" s="33" t="str">
        <f t="shared" si="13"/>
        <v/>
      </c>
    </row>
    <row r="85" spans="1:19" x14ac:dyDescent="0.25">
      <c r="A85" s="231"/>
      <c r="B85" s="224"/>
      <c r="C85" s="225"/>
      <c r="D85" s="226"/>
      <c r="E85" s="214">
        <f t="shared" si="14"/>
        <v>0</v>
      </c>
      <c r="F85" s="190"/>
      <c r="H85" s="241" t="str">
        <f t="shared" si="15"/>
        <v/>
      </c>
      <c r="I85" s="171"/>
      <c r="J85" s="172"/>
      <c r="K85" s="242" t="str">
        <f t="shared" si="16"/>
        <v/>
      </c>
      <c r="L85" s="26" t="str">
        <f t="shared" si="17"/>
        <v/>
      </c>
      <c r="M85" s="15" t="str">
        <f t="shared" si="18"/>
        <v/>
      </c>
      <c r="N85" s="15" t="str">
        <f t="shared" si="19"/>
        <v/>
      </c>
      <c r="O85" s="11"/>
      <c r="P85" s="173" t="str">
        <f t="shared" si="20"/>
        <v/>
      </c>
      <c r="Q85" s="175" t="str">
        <f t="shared" si="21"/>
        <v/>
      </c>
      <c r="R85" s="33" t="str">
        <f t="shared" si="12"/>
        <v/>
      </c>
      <c r="S85" s="33" t="str">
        <f t="shared" si="13"/>
        <v/>
      </c>
    </row>
    <row r="86" spans="1:19" x14ac:dyDescent="0.25">
      <c r="A86" s="231"/>
      <c r="B86" s="224"/>
      <c r="C86" s="225"/>
      <c r="D86" s="226"/>
      <c r="E86" s="214">
        <f t="shared" si="14"/>
        <v>0</v>
      </c>
      <c r="F86" s="190"/>
      <c r="H86" s="241" t="str">
        <f t="shared" si="15"/>
        <v/>
      </c>
      <c r="I86" s="171"/>
      <c r="J86" s="172"/>
      <c r="K86" s="242" t="str">
        <f t="shared" si="16"/>
        <v/>
      </c>
      <c r="L86" s="26" t="str">
        <f t="shared" si="17"/>
        <v/>
      </c>
      <c r="M86" s="15" t="str">
        <f t="shared" si="18"/>
        <v/>
      </c>
      <c r="N86" s="15" t="str">
        <f t="shared" si="19"/>
        <v/>
      </c>
      <c r="O86" s="11"/>
      <c r="P86" s="173" t="str">
        <f t="shared" si="20"/>
        <v/>
      </c>
      <c r="Q86" s="175" t="str">
        <f t="shared" si="21"/>
        <v/>
      </c>
      <c r="R86" s="33" t="str">
        <f t="shared" si="12"/>
        <v/>
      </c>
      <c r="S86" s="33" t="str">
        <f t="shared" si="13"/>
        <v/>
      </c>
    </row>
    <row r="87" spans="1:19" x14ac:dyDescent="0.25">
      <c r="A87" s="231"/>
      <c r="B87" s="224"/>
      <c r="C87" s="225"/>
      <c r="D87" s="226"/>
      <c r="E87" s="214">
        <f t="shared" si="14"/>
        <v>0</v>
      </c>
      <c r="F87" s="190"/>
      <c r="H87" s="241" t="str">
        <f t="shared" si="15"/>
        <v/>
      </c>
      <c r="I87" s="171"/>
      <c r="J87" s="172"/>
      <c r="K87" s="242" t="str">
        <f t="shared" si="16"/>
        <v/>
      </c>
      <c r="L87" s="26" t="str">
        <f t="shared" si="17"/>
        <v/>
      </c>
      <c r="M87" s="15" t="str">
        <f t="shared" si="18"/>
        <v/>
      </c>
      <c r="N87" s="15" t="str">
        <f t="shared" si="19"/>
        <v/>
      </c>
      <c r="O87" s="11"/>
      <c r="P87" s="173" t="str">
        <f t="shared" si="20"/>
        <v/>
      </c>
      <c r="Q87" s="175" t="str">
        <f t="shared" si="21"/>
        <v/>
      </c>
      <c r="R87" s="33" t="str">
        <f t="shared" si="12"/>
        <v/>
      </c>
      <c r="S87" s="33" t="str">
        <f t="shared" si="13"/>
        <v/>
      </c>
    </row>
    <row r="88" spans="1:19" x14ac:dyDescent="0.25">
      <c r="A88" s="231"/>
      <c r="B88" s="224"/>
      <c r="C88" s="225"/>
      <c r="D88" s="226"/>
      <c r="E88" s="214">
        <f t="shared" si="14"/>
        <v>0</v>
      </c>
      <c r="F88" s="190"/>
      <c r="H88" s="241" t="str">
        <f t="shared" si="15"/>
        <v/>
      </c>
      <c r="I88" s="171"/>
      <c r="J88" s="172"/>
      <c r="K88" s="242" t="str">
        <f t="shared" si="16"/>
        <v/>
      </c>
      <c r="L88" s="26" t="str">
        <f t="shared" si="17"/>
        <v/>
      </c>
      <c r="M88" s="15" t="str">
        <f t="shared" si="18"/>
        <v/>
      </c>
      <c r="N88" s="15" t="str">
        <f t="shared" si="19"/>
        <v/>
      </c>
      <c r="O88" s="11"/>
      <c r="P88" s="173" t="str">
        <f t="shared" si="20"/>
        <v/>
      </c>
      <c r="Q88" s="175" t="str">
        <f t="shared" si="21"/>
        <v/>
      </c>
      <c r="R88" s="33" t="str">
        <f t="shared" si="12"/>
        <v/>
      </c>
      <c r="S88" s="33" t="str">
        <f t="shared" si="13"/>
        <v/>
      </c>
    </row>
    <row r="89" spans="1:19" x14ac:dyDescent="0.25">
      <c r="A89" s="231"/>
      <c r="B89" s="224"/>
      <c r="C89" s="225"/>
      <c r="D89" s="226"/>
      <c r="E89" s="214">
        <f t="shared" si="14"/>
        <v>0</v>
      </c>
      <c r="F89" s="190"/>
      <c r="H89" s="241" t="str">
        <f t="shared" si="15"/>
        <v/>
      </c>
      <c r="I89" s="171"/>
      <c r="J89" s="172"/>
      <c r="K89" s="242" t="str">
        <f t="shared" si="16"/>
        <v/>
      </c>
      <c r="L89" s="26" t="str">
        <f t="shared" si="17"/>
        <v/>
      </c>
      <c r="M89" s="15" t="str">
        <f t="shared" si="18"/>
        <v/>
      </c>
      <c r="N89" s="15" t="str">
        <f t="shared" si="19"/>
        <v/>
      </c>
      <c r="O89" s="11"/>
      <c r="P89" s="173" t="str">
        <f t="shared" si="20"/>
        <v/>
      </c>
      <c r="Q89" s="175" t="str">
        <f t="shared" si="21"/>
        <v/>
      </c>
      <c r="R89" s="33" t="str">
        <f t="shared" si="12"/>
        <v/>
      </c>
      <c r="S89" s="33" t="str">
        <f t="shared" si="13"/>
        <v/>
      </c>
    </row>
    <row r="90" spans="1:19" x14ac:dyDescent="0.25">
      <c r="A90" s="231"/>
      <c r="B90" s="224"/>
      <c r="C90" s="225"/>
      <c r="D90" s="226"/>
      <c r="E90" s="214">
        <f t="shared" si="14"/>
        <v>0</v>
      </c>
      <c r="F90" s="190"/>
      <c r="H90" s="241" t="str">
        <f t="shared" si="15"/>
        <v/>
      </c>
      <c r="I90" s="171"/>
      <c r="J90" s="172"/>
      <c r="K90" s="242" t="str">
        <f t="shared" si="16"/>
        <v/>
      </c>
      <c r="L90" s="26" t="str">
        <f t="shared" si="17"/>
        <v/>
      </c>
      <c r="M90" s="15" t="str">
        <f t="shared" si="18"/>
        <v/>
      </c>
      <c r="N90" s="15" t="str">
        <f t="shared" si="19"/>
        <v/>
      </c>
      <c r="O90" s="11"/>
      <c r="P90" s="173" t="str">
        <f t="shared" si="20"/>
        <v/>
      </c>
      <c r="Q90" s="175" t="str">
        <f t="shared" si="21"/>
        <v/>
      </c>
      <c r="R90" s="33" t="str">
        <f t="shared" si="12"/>
        <v/>
      </c>
      <c r="S90" s="33" t="str">
        <f t="shared" si="13"/>
        <v/>
      </c>
    </row>
    <row r="91" spans="1:19" x14ac:dyDescent="0.25">
      <c r="A91" s="231"/>
      <c r="B91" s="224"/>
      <c r="C91" s="225"/>
      <c r="D91" s="226"/>
      <c r="E91" s="214">
        <f t="shared" si="14"/>
        <v>0</v>
      </c>
      <c r="F91" s="190"/>
      <c r="H91" s="241" t="str">
        <f t="shared" si="15"/>
        <v/>
      </c>
      <c r="I91" s="171"/>
      <c r="J91" s="172"/>
      <c r="K91" s="242" t="str">
        <f t="shared" si="16"/>
        <v/>
      </c>
      <c r="L91" s="26" t="str">
        <f t="shared" si="17"/>
        <v/>
      </c>
      <c r="M91" s="15" t="str">
        <f t="shared" si="18"/>
        <v/>
      </c>
      <c r="N91" s="15" t="str">
        <f t="shared" si="19"/>
        <v/>
      </c>
      <c r="O91" s="11"/>
      <c r="P91" s="173" t="str">
        <f t="shared" si="20"/>
        <v/>
      </c>
      <c r="Q91" s="175" t="str">
        <f t="shared" si="21"/>
        <v/>
      </c>
      <c r="R91" s="33" t="str">
        <f t="shared" si="12"/>
        <v/>
      </c>
      <c r="S91" s="33" t="str">
        <f t="shared" si="13"/>
        <v/>
      </c>
    </row>
    <row r="92" spans="1:19" x14ac:dyDescent="0.25">
      <c r="A92" s="231"/>
      <c r="B92" s="224"/>
      <c r="C92" s="225"/>
      <c r="D92" s="226"/>
      <c r="E92" s="214">
        <f t="shared" si="14"/>
        <v>0</v>
      </c>
      <c r="F92" s="190"/>
      <c r="H92" s="241" t="str">
        <f t="shared" si="15"/>
        <v/>
      </c>
      <c r="I92" s="171"/>
      <c r="J92" s="172"/>
      <c r="K92" s="242" t="str">
        <f t="shared" si="16"/>
        <v/>
      </c>
      <c r="L92" s="26" t="str">
        <f t="shared" si="17"/>
        <v/>
      </c>
      <c r="M92" s="15" t="str">
        <f t="shared" si="18"/>
        <v/>
      </c>
      <c r="N92" s="15" t="str">
        <f t="shared" si="19"/>
        <v/>
      </c>
      <c r="O92" s="11"/>
      <c r="P92" s="173" t="str">
        <f t="shared" si="20"/>
        <v/>
      </c>
      <c r="Q92" s="175" t="str">
        <f t="shared" si="21"/>
        <v/>
      </c>
      <c r="R92" s="33" t="str">
        <f t="shared" si="12"/>
        <v/>
      </c>
      <c r="S92" s="33" t="str">
        <f t="shared" si="13"/>
        <v/>
      </c>
    </row>
    <row r="93" spans="1:19" x14ac:dyDescent="0.25">
      <c r="A93" s="231"/>
      <c r="B93" s="224"/>
      <c r="C93" s="225"/>
      <c r="D93" s="226"/>
      <c r="E93" s="214">
        <f t="shared" si="14"/>
        <v>0</v>
      </c>
      <c r="F93" s="190"/>
      <c r="H93" s="241" t="str">
        <f t="shared" si="15"/>
        <v/>
      </c>
      <c r="I93" s="171"/>
      <c r="J93" s="172"/>
      <c r="K93" s="242" t="str">
        <f t="shared" si="16"/>
        <v/>
      </c>
      <c r="L93" s="26" t="str">
        <f t="shared" si="17"/>
        <v/>
      </c>
      <c r="M93" s="15" t="str">
        <f t="shared" si="18"/>
        <v/>
      </c>
      <c r="N93" s="15" t="str">
        <f t="shared" si="19"/>
        <v/>
      </c>
      <c r="O93" s="11"/>
      <c r="P93" s="173" t="str">
        <f t="shared" si="20"/>
        <v/>
      </c>
      <c r="Q93" s="175" t="str">
        <f t="shared" si="21"/>
        <v/>
      </c>
      <c r="R93" s="33" t="str">
        <f t="shared" si="12"/>
        <v/>
      </c>
      <c r="S93" s="33" t="str">
        <f t="shared" si="13"/>
        <v/>
      </c>
    </row>
    <row r="94" spans="1:19" x14ac:dyDescent="0.25">
      <c r="A94" s="231"/>
      <c r="B94" s="224"/>
      <c r="C94" s="225"/>
      <c r="D94" s="226"/>
      <c r="E94" s="214">
        <f t="shared" si="14"/>
        <v>0</v>
      </c>
      <c r="F94" s="190"/>
      <c r="H94" s="241" t="str">
        <f t="shared" si="15"/>
        <v/>
      </c>
      <c r="I94" s="171"/>
      <c r="J94" s="172"/>
      <c r="K94" s="242" t="str">
        <f t="shared" si="16"/>
        <v/>
      </c>
      <c r="L94" s="26" t="str">
        <f t="shared" si="17"/>
        <v/>
      </c>
      <c r="M94" s="15" t="str">
        <f t="shared" si="18"/>
        <v/>
      </c>
      <c r="N94" s="15" t="str">
        <f t="shared" si="19"/>
        <v/>
      </c>
      <c r="O94" s="11"/>
      <c r="P94" s="173" t="str">
        <f t="shared" si="20"/>
        <v/>
      </c>
      <c r="Q94" s="175" t="str">
        <f t="shared" si="21"/>
        <v/>
      </c>
      <c r="R94" s="33" t="str">
        <f t="shared" si="12"/>
        <v/>
      </c>
      <c r="S94" s="33" t="str">
        <f t="shared" si="13"/>
        <v/>
      </c>
    </row>
    <row r="95" spans="1:19" x14ac:dyDescent="0.25">
      <c r="A95" s="231"/>
      <c r="B95" s="224"/>
      <c r="C95" s="225"/>
      <c r="D95" s="226"/>
      <c r="E95" s="214">
        <f t="shared" si="14"/>
        <v>0</v>
      </c>
      <c r="F95" s="190"/>
      <c r="H95" s="241" t="str">
        <f t="shared" si="15"/>
        <v/>
      </c>
      <c r="I95" s="171"/>
      <c r="J95" s="172"/>
      <c r="K95" s="242" t="str">
        <f t="shared" si="16"/>
        <v/>
      </c>
      <c r="L95" s="26" t="str">
        <f t="shared" si="17"/>
        <v/>
      </c>
      <c r="M95" s="15" t="str">
        <f t="shared" si="18"/>
        <v/>
      </c>
      <c r="N95" s="15" t="str">
        <f t="shared" si="19"/>
        <v/>
      </c>
      <c r="O95" s="11"/>
      <c r="P95" s="173" t="str">
        <f t="shared" si="20"/>
        <v/>
      </c>
      <c r="Q95" s="175" t="str">
        <f t="shared" si="21"/>
        <v/>
      </c>
      <c r="R95" s="33" t="str">
        <f t="shared" si="12"/>
        <v/>
      </c>
      <c r="S95" s="33" t="str">
        <f t="shared" si="13"/>
        <v/>
      </c>
    </row>
    <row r="96" spans="1:19" x14ac:dyDescent="0.25">
      <c r="A96" s="231"/>
      <c r="B96" s="224"/>
      <c r="C96" s="225"/>
      <c r="D96" s="226"/>
      <c r="E96" s="214">
        <f t="shared" si="14"/>
        <v>0</v>
      </c>
      <c r="F96" s="190"/>
      <c r="H96" s="241" t="str">
        <f t="shared" si="15"/>
        <v/>
      </c>
      <c r="I96" s="171"/>
      <c r="J96" s="172"/>
      <c r="K96" s="242" t="str">
        <f t="shared" si="16"/>
        <v/>
      </c>
      <c r="L96" s="26" t="str">
        <f t="shared" si="17"/>
        <v/>
      </c>
      <c r="M96" s="15" t="str">
        <f t="shared" si="18"/>
        <v/>
      </c>
      <c r="N96" s="15" t="str">
        <f t="shared" si="19"/>
        <v/>
      </c>
      <c r="O96" s="11"/>
      <c r="P96" s="173" t="str">
        <f t="shared" si="20"/>
        <v/>
      </c>
      <c r="Q96" s="175" t="str">
        <f t="shared" si="21"/>
        <v/>
      </c>
      <c r="R96" s="33" t="str">
        <f t="shared" si="12"/>
        <v/>
      </c>
      <c r="S96" s="33" t="str">
        <f t="shared" si="13"/>
        <v/>
      </c>
    </row>
    <row r="97" spans="1:19" x14ac:dyDescent="0.25">
      <c r="A97" s="231"/>
      <c r="B97" s="224"/>
      <c r="C97" s="225"/>
      <c r="D97" s="226"/>
      <c r="E97" s="214">
        <f t="shared" si="14"/>
        <v>0</v>
      </c>
      <c r="F97" s="190"/>
      <c r="H97" s="241" t="str">
        <f t="shared" si="15"/>
        <v/>
      </c>
      <c r="I97" s="171"/>
      <c r="J97" s="172"/>
      <c r="K97" s="242" t="str">
        <f t="shared" si="16"/>
        <v/>
      </c>
      <c r="L97" s="26" t="str">
        <f t="shared" si="17"/>
        <v/>
      </c>
      <c r="M97" s="15" t="str">
        <f t="shared" si="18"/>
        <v/>
      </c>
      <c r="N97" s="15" t="str">
        <f t="shared" si="19"/>
        <v/>
      </c>
      <c r="O97" s="11"/>
      <c r="P97" s="173" t="str">
        <f t="shared" si="20"/>
        <v/>
      </c>
      <c r="Q97" s="175" t="str">
        <f t="shared" si="21"/>
        <v/>
      </c>
      <c r="R97" s="33" t="str">
        <f t="shared" si="12"/>
        <v/>
      </c>
      <c r="S97" s="33" t="str">
        <f t="shared" si="13"/>
        <v/>
      </c>
    </row>
    <row r="98" spans="1:19" x14ac:dyDescent="0.25">
      <c r="A98" s="231"/>
      <c r="B98" s="224"/>
      <c r="C98" s="225"/>
      <c r="D98" s="226"/>
      <c r="E98" s="214">
        <f t="shared" si="14"/>
        <v>0</v>
      </c>
      <c r="F98" s="190"/>
      <c r="H98" s="241" t="str">
        <f t="shared" si="15"/>
        <v/>
      </c>
      <c r="I98" s="171"/>
      <c r="J98" s="172"/>
      <c r="K98" s="242" t="str">
        <f t="shared" si="16"/>
        <v/>
      </c>
      <c r="L98" s="26" t="str">
        <f t="shared" si="17"/>
        <v/>
      </c>
      <c r="M98" s="15" t="str">
        <f t="shared" si="18"/>
        <v/>
      </c>
      <c r="N98" s="15" t="str">
        <f t="shared" si="19"/>
        <v/>
      </c>
      <c r="O98" s="11"/>
      <c r="P98" s="173" t="str">
        <f t="shared" si="20"/>
        <v/>
      </c>
      <c r="Q98" s="175" t="str">
        <f t="shared" si="21"/>
        <v/>
      </c>
      <c r="R98" s="33" t="str">
        <f t="shared" si="12"/>
        <v/>
      </c>
      <c r="S98" s="33" t="str">
        <f t="shared" si="13"/>
        <v/>
      </c>
    </row>
    <row r="99" spans="1:19" x14ac:dyDescent="0.25">
      <c r="A99" s="231"/>
      <c r="B99" s="224"/>
      <c r="C99" s="225"/>
      <c r="D99" s="226"/>
      <c r="E99" s="214">
        <f t="shared" si="14"/>
        <v>0</v>
      </c>
      <c r="F99" s="190"/>
      <c r="H99" s="241" t="str">
        <f t="shared" si="15"/>
        <v/>
      </c>
      <c r="I99" s="171"/>
      <c r="J99" s="172"/>
      <c r="K99" s="242" t="str">
        <f t="shared" si="16"/>
        <v/>
      </c>
      <c r="L99" s="26" t="str">
        <f t="shared" si="17"/>
        <v/>
      </c>
      <c r="M99" s="15" t="str">
        <f t="shared" si="18"/>
        <v/>
      </c>
      <c r="N99" s="15" t="str">
        <f t="shared" si="19"/>
        <v/>
      </c>
      <c r="O99" s="11"/>
      <c r="P99" s="173" t="str">
        <f t="shared" si="20"/>
        <v/>
      </c>
      <c r="Q99" s="175" t="str">
        <f t="shared" si="21"/>
        <v/>
      </c>
      <c r="R99" s="33" t="str">
        <f t="shared" si="12"/>
        <v/>
      </c>
      <c r="S99" s="33" t="str">
        <f t="shared" si="13"/>
        <v/>
      </c>
    </row>
    <row r="100" spans="1:19" x14ac:dyDescent="0.25">
      <c r="A100" s="231"/>
      <c r="B100" s="224"/>
      <c r="C100" s="225"/>
      <c r="D100" s="226"/>
      <c r="E100" s="214">
        <f t="shared" si="14"/>
        <v>0</v>
      </c>
      <c r="F100" s="190"/>
      <c r="H100" s="241" t="str">
        <f t="shared" si="15"/>
        <v/>
      </c>
      <c r="I100" s="171"/>
      <c r="J100" s="172"/>
      <c r="K100" s="242" t="str">
        <f t="shared" si="16"/>
        <v/>
      </c>
      <c r="L100" s="26" t="str">
        <f t="shared" si="17"/>
        <v/>
      </c>
      <c r="M100" s="15" t="str">
        <f t="shared" si="18"/>
        <v/>
      </c>
      <c r="N100" s="15" t="str">
        <f t="shared" si="19"/>
        <v/>
      </c>
      <c r="O100" s="11"/>
      <c r="P100" s="173" t="str">
        <f t="shared" si="20"/>
        <v/>
      </c>
      <c r="Q100" s="175" t="str">
        <f t="shared" si="21"/>
        <v/>
      </c>
      <c r="R100" s="33" t="str">
        <f t="shared" si="12"/>
        <v/>
      </c>
      <c r="S100" s="33" t="str">
        <f t="shared" si="13"/>
        <v/>
      </c>
    </row>
    <row r="101" spans="1:19" x14ac:dyDescent="0.25">
      <c r="A101" s="231"/>
      <c r="B101" s="224"/>
      <c r="C101" s="225"/>
      <c r="D101" s="226"/>
      <c r="E101" s="214">
        <f t="shared" si="14"/>
        <v>0</v>
      </c>
      <c r="F101" s="190"/>
      <c r="H101" s="241" t="str">
        <f t="shared" si="15"/>
        <v/>
      </c>
      <c r="I101" s="171"/>
      <c r="J101" s="172"/>
      <c r="K101" s="242" t="str">
        <f t="shared" si="16"/>
        <v/>
      </c>
      <c r="L101" s="26" t="str">
        <f t="shared" si="17"/>
        <v/>
      </c>
      <c r="M101" s="15" t="str">
        <f t="shared" si="18"/>
        <v/>
      </c>
      <c r="N101" s="15" t="str">
        <f t="shared" si="19"/>
        <v/>
      </c>
      <c r="O101" s="11"/>
      <c r="P101" s="173" t="str">
        <f t="shared" si="20"/>
        <v/>
      </c>
      <c r="Q101" s="175" t="str">
        <f t="shared" si="21"/>
        <v/>
      </c>
      <c r="R101" s="33" t="str">
        <f t="shared" si="12"/>
        <v/>
      </c>
      <c r="S101" s="33" t="str">
        <f t="shared" si="13"/>
        <v/>
      </c>
    </row>
    <row r="102" spans="1:19" x14ac:dyDescent="0.25">
      <c r="A102" s="231"/>
      <c r="B102" s="224"/>
      <c r="C102" s="225"/>
      <c r="D102" s="226"/>
      <c r="E102" s="214">
        <f t="shared" si="14"/>
        <v>0</v>
      </c>
      <c r="F102" s="190"/>
      <c r="H102" s="241" t="str">
        <f t="shared" si="15"/>
        <v/>
      </c>
      <c r="I102" s="171"/>
      <c r="J102" s="172"/>
      <c r="K102" s="242" t="str">
        <f t="shared" si="16"/>
        <v/>
      </c>
      <c r="L102" s="26" t="str">
        <f t="shared" si="17"/>
        <v/>
      </c>
      <c r="M102" s="15" t="str">
        <f t="shared" si="18"/>
        <v/>
      </c>
      <c r="N102" s="15" t="str">
        <f t="shared" si="19"/>
        <v/>
      </c>
      <c r="O102" s="11"/>
      <c r="P102" s="173" t="str">
        <f t="shared" si="20"/>
        <v/>
      </c>
      <c r="Q102" s="175" t="str">
        <f t="shared" si="21"/>
        <v/>
      </c>
      <c r="R102" s="33" t="str">
        <f t="shared" si="12"/>
        <v/>
      </c>
      <c r="S102" s="33" t="str">
        <f t="shared" si="13"/>
        <v/>
      </c>
    </row>
    <row r="103" spans="1:19" x14ac:dyDescent="0.25">
      <c r="A103" s="231"/>
      <c r="B103" s="224"/>
      <c r="C103" s="225"/>
      <c r="D103" s="226"/>
      <c r="E103" s="214">
        <f t="shared" si="14"/>
        <v>0</v>
      </c>
      <c r="F103" s="190"/>
      <c r="H103" s="241" t="str">
        <f t="shared" si="15"/>
        <v/>
      </c>
      <c r="I103" s="171"/>
      <c r="J103" s="172"/>
      <c r="K103" s="242" t="str">
        <f t="shared" si="16"/>
        <v/>
      </c>
      <c r="L103" s="26" t="str">
        <f t="shared" si="17"/>
        <v/>
      </c>
      <c r="M103" s="15" t="str">
        <f t="shared" si="18"/>
        <v/>
      </c>
      <c r="N103" s="15" t="str">
        <f t="shared" si="19"/>
        <v/>
      </c>
      <c r="O103" s="11"/>
      <c r="P103" s="173" t="str">
        <f t="shared" si="20"/>
        <v/>
      </c>
      <c r="Q103" s="175" t="str">
        <f t="shared" si="21"/>
        <v/>
      </c>
      <c r="R103" s="33" t="str">
        <f t="shared" si="12"/>
        <v/>
      </c>
      <c r="S103" s="33" t="str">
        <f t="shared" si="13"/>
        <v/>
      </c>
    </row>
    <row r="104" spans="1:19" x14ac:dyDescent="0.25">
      <c r="A104" s="231"/>
      <c r="B104" s="224"/>
      <c r="C104" s="225"/>
      <c r="D104" s="226"/>
      <c r="E104" s="214">
        <f t="shared" si="14"/>
        <v>0</v>
      </c>
      <c r="F104" s="190"/>
      <c r="H104" s="241" t="str">
        <f t="shared" si="15"/>
        <v/>
      </c>
      <c r="I104" s="171"/>
      <c r="J104" s="172"/>
      <c r="K104" s="242" t="str">
        <f t="shared" si="16"/>
        <v/>
      </c>
      <c r="L104" s="26" t="str">
        <f t="shared" si="17"/>
        <v/>
      </c>
      <c r="M104" s="15" t="str">
        <f t="shared" si="18"/>
        <v/>
      </c>
      <c r="N104" s="15" t="str">
        <f t="shared" si="19"/>
        <v/>
      </c>
      <c r="O104" s="11"/>
      <c r="P104" s="173" t="str">
        <f t="shared" si="20"/>
        <v/>
      </c>
      <c r="Q104" s="175" t="str">
        <f t="shared" si="21"/>
        <v/>
      </c>
      <c r="R104" s="33" t="str">
        <f t="shared" si="12"/>
        <v/>
      </c>
      <c r="S104" s="33" t="str">
        <f t="shared" si="13"/>
        <v/>
      </c>
    </row>
    <row r="105" spans="1:19" x14ac:dyDescent="0.25">
      <c r="A105" s="231"/>
      <c r="B105" s="224"/>
      <c r="C105" s="225"/>
      <c r="D105" s="226"/>
      <c r="E105" s="214">
        <f t="shared" si="14"/>
        <v>0</v>
      </c>
      <c r="F105" s="190"/>
      <c r="H105" s="241" t="str">
        <f t="shared" si="15"/>
        <v/>
      </c>
      <c r="I105" s="171"/>
      <c r="J105" s="172"/>
      <c r="K105" s="242" t="str">
        <f t="shared" si="16"/>
        <v/>
      </c>
      <c r="L105" s="26" t="str">
        <f t="shared" si="17"/>
        <v/>
      </c>
      <c r="M105" s="15" t="str">
        <f t="shared" si="18"/>
        <v/>
      </c>
      <c r="N105" s="15" t="str">
        <f t="shared" si="19"/>
        <v/>
      </c>
      <c r="O105" s="11"/>
      <c r="P105" s="173" t="str">
        <f t="shared" si="20"/>
        <v/>
      </c>
      <c r="Q105" s="175" t="str">
        <f t="shared" si="21"/>
        <v/>
      </c>
      <c r="R105" s="33" t="str">
        <f t="shared" ref="R105:R136" si="22">IF(OR($Q105=$K$1,$Q105=""),"",(I105/K105)*E105)</f>
        <v/>
      </c>
      <c r="S105" s="33" t="str">
        <f t="shared" ref="S105:S136" si="23">IF(OR($Q105=$K$1,$Q105=""),"",(E105-R105))</f>
        <v/>
      </c>
    </row>
    <row r="106" spans="1:19" x14ac:dyDescent="0.25">
      <c r="A106" s="231"/>
      <c r="B106" s="224"/>
      <c r="C106" s="225"/>
      <c r="D106" s="226"/>
      <c r="E106" s="214">
        <f t="shared" si="14"/>
        <v>0</v>
      </c>
      <c r="F106" s="190"/>
      <c r="H106" s="241" t="str">
        <f t="shared" si="15"/>
        <v/>
      </c>
      <c r="I106" s="171"/>
      <c r="J106" s="172"/>
      <c r="K106" s="242" t="str">
        <f t="shared" si="16"/>
        <v/>
      </c>
      <c r="L106" s="26" t="str">
        <f t="shared" si="17"/>
        <v/>
      </c>
      <c r="M106" s="15" t="str">
        <f t="shared" si="18"/>
        <v/>
      </c>
      <c r="N106" s="15" t="str">
        <f t="shared" si="19"/>
        <v/>
      </c>
      <c r="O106" s="11"/>
      <c r="P106" s="173" t="str">
        <f t="shared" si="20"/>
        <v/>
      </c>
      <c r="Q106" s="175" t="str">
        <f t="shared" si="21"/>
        <v/>
      </c>
      <c r="R106" s="33" t="str">
        <f t="shared" si="22"/>
        <v/>
      </c>
      <c r="S106" s="33" t="str">
        <f t="shared" si="23"/>
        <v/>
      </c>
    </row>
    <row r="107" spans="1:19" x14ac:dyDescent="0.25">
      <c r="A107" s="231"/>
      <c r="B107" s="224"/>
      <c r="C107" s="225"/>
      <c r="D107" s="226"/>
      <c r="E107" s="214">
        <f t="shared" si="14"/>
        <v>0</v>
      </c>
      <c r="F107" s="190"/>
      <c r="H107" s="241" t="str">
        <f t="shared" si="15"/>
        <v/>
      </c>
      <c r="I107" s="171"/>
      <c r="J107" s="172"/>
      <c r="K107" s="242" t="str">
        <f t="shared" si="16"/>
        <v/>
      </c>
      <c r="L107" s="26" t="str">
        <f t="shared" si="17"/>
        <v/>
      </c>
      <c r="M107" s="15" t="str">
        <f t="shared" si="18"/>
        <v/>
      </c>
      <c r="N107" s="15" t="str">
        <f t="shared" si="19"/>
        <v/>
      </c>
      <c r="O107" s="11"/>
      <c r="P107" s="173" t="str">
        <f t="shared" si="20"/>
        <v/>
      </c>
      <c r="Q107" s="175" t="str">
        <f t="shared" si="21"/>
        <v/>
      </c>
      <c r="R107" s="33" t="str">
        <f t="shared" si="22"/>
        <v/>
      </c>
      <c r="S107" s="33" t="str">
        <f t="shared" si="23"/>
        <v/>
      </c>
    </row>
    <row r="108" spans="1:19" x14ac:dyDescent="0.25">
      <c r="A108" s="231"/>
      <c r="B108" s="224"/>
      <c r="C108" s="225"/>
      <c r="D108" s="226"/>
      <c r="E108" s="214">
        <f t="shared" si="14"/>
        <v>0</v>
      </c>
      <c r="F108" s="190"/>
      <c r="H108" s="241" t="str">
        <f t="shared" si="15"/>
        <v/>
      </c>
      <c r="I108" s="171"/>
      <c r="J108" s="172"/>
      <c r="K108" s="242" t="str">
        <f t="shared" si="16"/>
        <v/>
      </c>
      <c r="L108" s="26" t="str">
        <f t="shared" si="17"/>
        <v/>
      </c>
      <c r="M108" s="15" t="str">
        <f t="shared" si="18"/>
        <v/>
      </c>
      <c r="N108" s="15" t="str">
        <f t="shared" si="19"/>
        <v/>
      </c>
      <c r="O108" s="11"/>
      <c r="P108" s="173" t="str">
        <f t="shared" si="20"/>
        <v/>
      </c>
      <c r="Q108" s="175" t="str">
        <f t="shared" si="21"/>
        <v/>
      </c>
      <c r="R108" s="33" t="str">
        <f t="shared" si="22"/>
        <v/>
      </c>
      <c r="S108" s="33" t="str">
        <f t="shared" si="23"/>
        <v/>
      </c>
    </row>
    <row r="109" spans="1:19" x14ac:dyDescent="0.25">
      <c r="A109" s="231"/>
      <c r="B109" s="224"/>
      <c r="C109" s="225"/>
      <c r="D109" s="226"/>
      <c r="E109" s="214">
        <f t="shared" si="14"/>
        <v>0</v>
      </c>
      <c r="F109" s="190"/>
      <c r="H109" s="241" t="str">
        <f t="shared" si="15"/>
        <v/>
      </c>
      <c r="I109" s="171"/>
      <c r="J109" s="172"/>
      <c r="K109" s="242" t="str">
        <f t="shared" si="16"/>
        <v/>
      </c>
      <c r="L109" s="26" t="str">
        <f t="shared" si="17"/>
        <v/>
      </c>
      <c r="M109" s="15" t="str">
        <f t="shared" si="18"/>
        <v/>
      </c>
      <c r="N109" s="15" t="str">
        <f t="shared" si="19"/>
        <v/>
      </c>
      <c r="O109" s="11"/>
      <c r="P109" s="173" t="str">
        <f t="shared" si="20"/>
        <v/>
      </c>
      <c r="Q109" s="175" t="str">
        <f t="shared" si="21"/>
        <v/>
      </c>
      <c r="R109" s="33" t="str">
        <f t="shared" si="22"/>
        <v/>
      </c>
      <c r="S109" s="33" t="str">
        <f t="shared" si="23"/>
        <v/>
      </c>
    </row>
    <row r="110" spans="1:19" x14ac:dyDescent="0.25">
      <c r="A110" s="231"/>
      <c r="B110" s="224"/>
      <c r="C110" s="225"/>
      <c r="D110" s="226"/>
      <c r="E110" s="214">
        <f t="shared" si="14"/>
        <v>0</v>
      </c>
      <c r="F110" s="190"/>
      <c r="H110" s="241" t="str">
        <f t="shared" si="15"/>
        <v/>
      </c>
      <c r="I110" s="171"/>
      <c r="J110" s="172"/>
      <c r="K110" s="242" t="str">
        <f t="shared" si="16"/>
        <v/>
      </c>
      <c r="L110" s="26" t="str">
        <f t="shared" si="17"/>
        <v/>
      </c>
      <c r="M110" s="15" t="str">
        <f t="shared" si="18"/>
        <v/>
      </c>
      <c r="N110" s="15" t="str">
        <f t="shared" si="19"/>
        <v/>
      </c>
      <c r="O110" s="11"/>
      <c r="P110" s="173" t="str">
        <f t="shared" si="20"/>
        <v/>
      </c>
      <c r="Q110" s="175" t="str">
        <f t="shared" si="21"/>
        <v/>
      </c>
      <c r="R110" s="33" t="str">
        <f t="shared" si="22"/>
        <v/>
      </c>
      <c r="S110" s="33" t="str">
        <f t="shared" si="23"/>
        <v/>
      </c>
    </row>
    <row r="111" spans="1:19" x14ac:dyDescent="0.25">
      <c r="A111" s="231"/>
      <c r="B111" s="224"/>
      <c r="C111" s="225"/>
      <c r="D111" s="226"/>
      <c r="E111" s="214">
        <f t="shared" si="14"/>
        <v>0</v>
      </c>
      <c r="F111" s="190"/>
      <c r="H111" s="241" t="str">
        <f t="shared" si="15"/>
        <v/>
      </c>
      <c r="I111" s="171"/>
      <c r="J111" s="172"/>
      <c r="K111" s="242" t="str">
        <f t="shared" si="16"/>
        <v/>
      </c>
      <c r="L111" s="26" t="str">
        <f t="shared" si="17"/>
        <v/>
      </c>
      <c r="M111" s="15" t="str">
        <f t="shared" si="18"/>
        <v/>
      </c>
      <c r="N111" s="15" t="str">
        <f t="shared" si="19"/>
        <v/>
      </c>
      <c r="O111" s="11"/>
      <c r="P111" s="173" t="str">
        <f t="shared" si="20"/>
        <v/>
      </c>
      <c r="Q111" s="175" t="str">
        <f t="shared" si="21"/>
        <v/>
      </c>
      <c r="R111" s="33" t="str">
        <f t="shared" si="22"/>
        <v/>
      </c>
      <c r="S111" s="33" t="str">
        <f t="shared" si="23"/>
        <v/>
      </c>
    </row>
    <row r="112" spans="1:19" x14ac:dyDescent="0.25">
      <c r="A112" s="231"/>
      <c r="B112" s="224"/>
      <c r="C112" s="225"/>
      <c r="D112" s="226"/>
      <c r="E112" s="214">
        <f t="shared" si="14"/>
        <v>0</v>
      </c>
      <c r="F112" s="190"/>
      <c r="H112" s="241" t="str">
        <f t="shared" si="15"/>
        <v/>
      </c>
      <c r="I112" s="171"/>
      <c r="J112" s="172"/>
      <c r="K112" s="242" t="str">
        <f t="shared" si="16"/>
        <v/>
      </c>
      <c r="L112" s="26" t="str">
        <f t="shared" si="17"/>
        <v/>
      </c>
      <c r="M112" s="15" t="str">
        <f t="shared" si="18"/>
        <v/>
      </c>
      <c r="N112" s="15" t="str">
        <f t="shared" si="19"/>
        <v/>
      </c>
      <c r="O112" s="11"/>
      <c r="P112" s="173" t="str">
        <f t="shared" si="20"/>
        <v/>
      </c>
      <c r="Q112" s="175" t="str">
        <f t="shared" si="21"/>
        <v/>
      </c>
      <c r="R112" s="33" t="str">
        <f t="shared" si="22"/>
        <v/>
      </c>
      <c r="S112" s="33" t="str">
        <f t="shared" si="23"/>
        <v/>
      </c>
    </row>
    <row r="113" spans="1:19" x14ac:dyDescent="0.25">
      <c r="A113" s="231"/>
      <c r="B113" s="224"/>
      <c r="C113" s="225"/>
      <c r="D113" s="226"/>
      <c r="E113" s="214">
        <f t="shared" si="14"/>
        <v>0</v>
      </c>
      <c r="F113" s="190"/>
      <c r="H113" s="241" t="str">
        <f t="shared" si="15"/>
        <v/>
      </c>
      <c r="I113" s="171"/>
      <c r="J113" s="172"/>
      <c r="K113" s="242" t="str">
        <f t="shared" si="16"/>
        <v/>
      </c>
      <c r="L113" s="26" t="str">
        <f t="shared" si="17"/>
        <v/>
      </c>
      <c r="M113" s="15" t="str">
        <f t="shared" si="18"/>
        <v/>
      </c>
      <c r="N113" s="15" t="str">
        <f t="shared" si="19"/>
        <v/>
      </c>
      <c r="O113" s="11"/>
      <c r="P113" s="173" t="str">
        <f t="shared" si="20"/>
        <v/>
      </c>
      <c r="Q113" s="175" t="str">
        <f t="shared" si="21"/>
        <v/>
      </c>
      <c r="R113" s="33" t="str">
        <f t="shared" si="22"/>
        <v/>
      </c>
      <c r="S113" s="33" t="str">
        <f t="shared" si="23"/>
        <v/>
      </c>
    </row>
    <row r="114" spans="1:19" x14ac:dyDescent="0.25">
      <c r="A114" s="231"/>
      <c r="B114" s="224"/>
      <c r="C114" s="225"/>
      <c r="D114" s="226"/>
      <c r="E114" s="214">
        <f t="shared" si="14"/>
        <v>0</v>
      </c>
      <c r="F114" s="190"/>
      <c r="H114" s="241" t="str">
        <f t="shared" si="15"/>
        <v/>
      </c>
      <c r="I114" s="171"/>
      <c r="J114" s="172"/>
      <c r="K114" s="242" t="str">
        <f t="shared" si="16"/>
        <v/>
      </c>
      <c r="L114" s="26" t="str">
        <f t="shared" si="17"/>
        <v/>
      </c>
      <c r="M114" s="15" t="str">
        <f t="shared" si="18"/>
        <v/>
      </c>
      <c r="N114" s="15" t="str">
        <f t="shared" si="19"/>
        <v/>
      </c>
      <c r="O114" s="11"/>
      <c r="P114" s="173" t="str">
        <f t="shared" si="20"/>
        <v/>
      </c>
      <c r="Q114" s="175" t="str">
        <f t="shared" si="21"/>
        <v/>
      </c>
      <c r="R114" s="33" t="str">
        <f t="shared" si="22"/>
        <v/>
      </c>
      <c r="S114" s="33" t="str">
        <f t="shared" si="23"/>
        <v/>
      </c>
    </row>
    <row r="115" spans="1:19" x14ac:dyDescent="0.25">
      <c r="A115" s="231"/>
      <c r="B115" s="224"/>
      <c r="C115" s="225"/>
      <c r="D115" s="226"/>
      <c r="E115" s="214">
        <f t="shared" si="14"/>
        <v>0</v>
      </c>
      <c r="F115" s="190"/>
      <c r="H115" s="241" t="str">
        <f t="shared" si="15"/>
        <v/>
      </c>
      <c r="I115" s="171"/>
      <c r="J115" s="172"/>
      <c r="K115" s="242" t="str">
        <f t="shared" si="16"/>
        <v/>
      </c>
      <c r="L115" s="26" t="str">
        <f t="shared" si="17"/>
        <v/>
      </c>
      <c r="M115" s="15" t="str">
        <f t="shared" si="18"/>
        <v/>
      </c>
      <c r="N115" s="15" t="str">
        <f t="shared" si="19"/>
        <v/>
      </c>
      <c r="O115" s="11"/>
      <c r="P115" s="173" t="str">
        <f t="shared" si="20"/>
        <v/>
      </c>
      <c r="Q115" s="175" t="str">
        <f t="shared" si="21"/>
        <v/>
      </c>
      <c r="R115" s="33" t="str">
        <f t="shared" si="22"/>
        <v/>
      </c>
      <c r="S115" s="33" t="str">
        <f t="shared" si="23"/>
        <v/>
      </c>
    </row>
    <row r="116" spans="1:19" x14ac:dyDescent="0.25">
      <c r="A116" s="231"/>
      <c r="B116" s="224"/>
      <c r="C116" s="225"/>
      <c r="D116" s="226"/>
      <c r="E116" s="214">
        <f t="shared" si="14"/>
        <v>0</v>
      </c>
      <c r="F116" s="190"/>
      <c r="H116" s="241" t="str">
        <f t="shared" si="15"/>
        <v/>
      </c>
      <c r="I116" s="171"/>
      <c r="J116" s="172"/>
      <c r="K116" s="242" t="str">
        <f t="shared" si="16"/>
        <v/>
      </c>
      <c r="L116" s="26" t="str">
        <f t="shared" si="17"/>
        <v/>
      </c>
      <c r="M116" s="15" t="str">
        <f t="shared" si="18"/>
        <v/>
      </c>
      <c r="N116" s="15" t="str">
        <f t="shared" si="19"/>
        <v/>
      </c>
      <c r="O116" s="11"/>
      <c r="P116" s="173" t="str">
        <f t="shared" si="20"/>
        <v/>
      </c>
      <c r="Q116" s="175" t="str">
        <f t="shared" si="21"/>
        <v/>
      </c>
      <c r="R116" s="33" t="str">
        <f t="shared" si="22"/>
        <v/>
      </c>
      <c r="S116" s="33" t="str">
        <f t="shared" si="23"/>
        <v/>
      </c>
    </row>
    <row r="117" spans="1:19" x14ac:dyDescent="0.25">
      <c r="A117" s="231"/>
      <c r="B117" s="224"/>
      <c r="C117" s="225"/>
      <c r="D117" s="226"/>
      <c r="E117" s="214">
        <f t="shared" si="14"/>
        <v>0</v>
      </c>
      <c r="F117" s="190"/>
      <c r="H117" s="241" t="str">
        <f t="shared" si="15"/>
        <v/>
      </c>
      <c r="I117" s="171"/>
      <c r="J117" s="172"/>
      <c r="K117" s="242" t="str">
        <f t="shared" si="16"/>
        <v/>
      </c>
      <c r="L117" s="26" t="str">
        <f t="shared" si="17"/>
        <v/>
      </c>
      <c r="M117" s="15" t="str">
        <f t="shared" si="18"/>
        <v/>
      </c>
      <c r="N117" s="15" t="str">
        <f t="shared" si="19"/>
        <v/>
      </c>
      <c r="O117" s="11"/>
      <c r="P117" s="173" t="str">
        <f t="shared" si="20"/>
        <v/>
      </c>
      <c r="Q117" s="175" t="str">
        <f t="shared" si="21"/>
        <v/>
      </c>
      <c r="R117" s="33" t="str">
        <f t="shared" si="22"/>
        <v/>
      </c>
      <c r="S117" s="33" t="str">
        <f t="shared" si="23"/>
        <v/>
      </c>
    </row>
    <row r="118" spans="1:19" x14ac:dyDescent="0.25">
      <c r="A118" s="231"/>
      <c r="B118" s="224"/>
      <c r="C118" s="225"/>
      <c r="D118" s="226"/>
      <c r="E118" s="214">
        <f t="shared" si="14"/>
        <v>0</v>
      </c>
      <c r="F118" s="190"/>
      <c r="H118" s="241" t="str">
        <f t="shared" si="15"/>
        <v/>
      </c>
      <c r="I118" s="171"/>
      <c r="J118" s="172"/>
      <c r="K118" s="242" t="str">
        <f t="shared" si="16"/>
        <v/>
      </c>
      <c r="L118" s="26" t="str">
        <f t="shared" si="17"/>
        <v/>
      </c>
      <c r="M118" s="15" t="str">
        <f t="shared" si="18"/>
        <v/>
      </c>
      <c r="N118" s="15" t="str">
        <f t="shared" si="19"/>
        <v/>
      </c>
      <c r="O118" s="11"/>
      <c r="P118" s="173" t="str">
        <f t="shared" si="20"/>
        <v/>
      </c>
      <c r="Q118" s="175" t="str">
        <f t="shared" si="21"/>
        <v/>
      </c>
      <c r="R118" s="33" t="str">
        <f t="shared" si="22"/>
        <v/>
      </c>
      <c r="S118" s="33" t="str">
        <f t="shared" si="23"/>
        <v/>
      </c>
    </row>
    <row r="119" spans="1:19" x14ac:dyDescent="0.25">
      <c r="A119" s="231"/>
      <c r="B119" s="224"/>
      <c r="C119" s="225"/>
      <c r="D119" s="226"/>
      <c r="E119" s="214">
        <f t="shared" si="14"/>
        <v>0</v>
      </c>
      <c r="F119" s="190"/>
      <c r="H119" s="241" t="str">
        <f t="shared" si="15"/>
        <v/>
      </c>
      <c r="I119" s="171"/>
      <c r="J119" s="172"/>
      <c r="K119" s="242" t="str">
        <f t="shared" si="16"/>
        <v/>
      </c>
      <c r="L119" s="26" t="str">
        <f t="shared" si="17"/>
        <v/>
      </c>
      <c r="M119" s="15" t="str">
        <f t="shared" si="18"/>
        <v/>
      </c>
      <c r="N119" s="15" t="str">
        <f t="shared" si="19"/>
        <v/>
      </c>
      <c r="O119" s="11"/>
      <c r="P119" s="173" t="str">
        <f t="shared" si="20"/>
        <v/>
      </c>
      <c r="Q119" s="175" t="str">
        <f t="shared" si="21"/>
        <v/>
      </c>
      <c r="R119" s="33" t="str">
        <f t="shared" si="22"/>
        <v/>
      </c>
      <c r="S119" s="33" t="str">
        <f t="shared" si="23"/>
        <v/>
      </c>
    </row>
    <row r="120" spans="1:19" x14ac:dyDescent="0.25">
      <c r="A120" s="231"/>
      <c r="B120" s="224"/>
      <c r="C120" s="225"/>
      <c r="D120" s="226"/>
      <c r="E120" s="214">
        <f t="shared" si="14"/>
        <v>0</v>
      </c>
      <c r="F120" s="190"/>
      <c r="H120" s="241" t="str">
        <f t="shared" si="15"/>
        <v/>
      </c>
      <c r="I120" s="171"/>
      <c r="J120" s="172"/>
      <c r="K120" s="242" t="str">
        <f t="shared" si="16"/>
        <v/>
      </c>
      <c r="L120" s="26" t="str">
        <f t="shared" si="17"/>
        <v/>
      </c>
      <c r="M120" s="15" t="str">
        <f t="shared" si="18"/>
        <v/>
      </c>
      <c r="N120" s="15" t="str">
        <f t="shared" si="19"/>
        <v/>
      </c>
      <c r="O120" s="11"/>
      <c r="P120" s="173" t="str">
        <f t="shared" si="20"/>
        <v/>
      </c>
      <c r="Q120" s="175" t="str">
        <f t="shared" si="21"/>
        <v/>
      </c>
      <c r="R120" s="33" t="str">
        <f t="shared" si="22"/>
        <v/>
      </c>
      <c r="S120" s="33" t="str">
        <f t="shared" si="23"/>
        <v/>
      </c>
    </row>
    <row r="121" spans="1:19" x14ac:dyDescent="0.25">
      <c r="A121" s="231"/>
      <c r="B121" s="224"/>
      <c r="C121" s="225"/>
      <c r="D121" s="226"/>
      <c r="E121" s="214">
        <f t="shared" si="14"/>
        <v>0</v>
      </c>
      <c r="F121" s="190"/>
      <c r="H121" s="241" t="str">
        <f t="shared" si="15"/>
        <v/>
      </c>
      <c r="I121" s="171"/>
      <c r="J121" s="172"/>
      <c r="K121" s="242" t="str">
        <f t="shared" si="16"/>
        <v/>
      </c>
      <c r="L121" s="26" t="str">
        <f t="shared" si="17"/>
        <v/>
      </c>
      <c r="M121" s="15" t="str">
        <f t="shared" si="18"/>
        <v/>
      </c>
      <c r="N121" s="15" t="str">
        <f t="shared" si="19"/>
        <v/>
      </c>
      <c r="O121" s="11"/>
      <c r="P121" s="173" t="str">
        <f t="shared" si="20"/>
        <v/>
      </c>
      <c r="Q121" s="175" t="str">
        <f t="shared" si="21"/>
        <v/>
      </c>
      <c r="R121" s="33" t="str">
        <f t="shared" si="22"/>
        <v/>
      </c>
      <c r="S121" s="33" t="str">
        <f t="shared" si="23"/>
        <v/>
      </c>
    </row>
    <row r="122" spans="1:19" x14ac:dyDescent="0.25">
      <c r="A122" s="231"/>
      <c r="B122" s="224"/>
      <c r="C122" s="225"/>
      <c r="D122" s="226"/>
      <c r="E122" s="214">
        <f t="shared" si="14"/>
        <v>0</v>
      </c>
      <c r="F122" s="190"/>
      <c r="H122" s="241" t="str">
        <f t="shared" si="15"/>
        <v/>
      </c>
      <c r="I122" s="171"/>
      <c r="J122" s="172"/>
      <c r="K122" s="242" t="str">
        <f t="shared" si="16"/>
        <v/>
      </c>
      <c r="L122" s="26" t="str">
        <f t="shared" si="17"/>
        <v/>
      </c>
      <c r="M122" s="15" t="str">
        <f t="shared" si="18"/>
        <v/>
      </c>
      <c r="N122" s="15" t="str">
        <f t="shared" si="19"/>
        <v/>
      </c>
      <c r="O122" s="11"/>
      <c r="P122" s="173" t="str">
        <f t="shared" si="20"/>
        <v/>
      </c>
      <c r="Q122" s="175" t="str">
        <f t="shared" si="21"/>
        <v/>
      </c>
      <c r="R122" s="33" t="str">
        <f t="shared" si="22"/>
        <v/>
      </c>
      <c r="S122" s="33" t="str">
        <f t="shared" si="23"/>
        <v/>
      </c>
    </row>
    <row r="123" spans="1:19" x14ac:dyDescent="0.25">
      <c r="A123" s="231"/>
      <c r="B123" s="224"/>
      <c r="C123" s="225"/>
      <c r="D123" s="226"/>
      <c r="E123" s="214">
        <f t="shared" si="14"/>
        <v>0</v>
      </c>
      <c r="F123" s="190"/>
      <c r="H123" s="241" t="str">
        <f t="shared" si="15"/>
        <v/>
      </c>
      <c r="I123" s="171"/>
      <c r="J123" s="172"/>
      <c r="K123" s="242" t="str">
        <f t="shared" si="16"/>
        <v/>
      </c>
      <c r="L123" s="26" t="str">
        <f t="shared" si="17"/>
        <v/>
      </c>
      <c r="M123" s="15" t="str">
        <f t="shared" si="18"/>
        <v/>
      </c>
      <c r="N123" s="15" t="str">
        <f t="shared" si="19"/>
        <v/>
      </c>
      <c r="O123" s="11"/>
      <c r="P123" s="173" t="str">
        <f t="shared" si="20"/>
        <v/>
      </c>
      <c r="Q123" s="175" t="str">
        <f t="shared" si="21"/>
        <v/>
      </c>
      <c r="R123" s="33" t="str">
        <f t="shared" si="22"/>
        <v/>
      </c>
      <c r="S123" s="33" t="str">
        <f t="shared" si="23"/>
        <v/>
      </c>
    </row>
    <row r="124" spans="1:19" x14ac:dyDescent="0.25">
      <c r="A124" s="231"/>
      <c r="B124" s="224"/>
      <c r="C124" s="225"/>
      <c r="D124" s="226"/>
      <c r="E124" s="214">
        <f t="shared" si="14"/>
        <v>0</v>
      </c>
      <c r="F124" s="190"/>
      <c r="H124" s="241" t="str">
        <f t="shared" si="15"/>
        <v/>
      </c>
      <c r="I124" s="171"/>
      <c r="J124" s="172"/>
      <c r="K124" s="242" t="str">
        <f t="shared" si="16"/>
        <v/>
      </c>
      <c r="L124" s="26" t="str">
        <f t="shared" si="17"/>
        <v/>
      </c>
      <c r="M124" s="15" t="str">
        <f t="shared" si="18"/>
        <v/>
      </c>
      <c r="N124" s="15" t="str">
        <f t="shared" si="19"/>
        <v/>
      </c>
      <c r="O124" s="11"/>
      <c r="P124" s="173" t="str">
        <f t="shared" si="20"/>
        <v/>
      </c>
      <c r="Q124" s="175" t="str">
        <f t="shared" si="21"/>
        <v/>
      </c>
      <c r="R124" s="33" t="str">
        <f t="shared" si="22"/>
        <v/>
      </c>
      <c r="S124" s="33" t="str">
        <f t="shared" si="23"/>
        <v/>
      </c>
    </row>
    <row r="125" spans="1:19" x14ac:dyDescent="0.25">
      <c r="A125" s="231"/>
      <c r="B125" s="224"/>
      <c r="C125" s="225"/>
      <c r="D125" s="226"/>
      <c r="E125" s="214">
        <f t="shared" si="14"/>
        <v>0</v>
      </c>
      <c r="F125" s="190"/>
      <c r="H125" s="241" t="str">
        <f t="shared" si="15"/>
        <v/>
      </c>
      <c r="I125" s="171"/>
      <c r="J125" s="172"/>
      <c r="K125" s="242" t="str">
        <f t="shared" si="16"/>
        <v/>
      </c>
      <c r="L125" s="26" t="str">
        <f t="shared" si="17"/>
        <v/>
      </c>
      <c r="M125" s="15" t="str">
        <f t="shared" si="18"/>
        <v/>
      </c>
      <c r="N125" s="15" t="str">
        <f t="shared" si="19"/>
        <v/>
      </c>
      <c r="O125" s="11"/>
      <c r="P125" s="173" t="str">
        <f t="shared" si="20"/>
        <v/>
      </c>
      <c r="Q125" s="175" t="str">
        <f t="shared" si="21"/>
        <v/>
      </c>
      <c r="R125" s="33" t="str">
        <f t="shared" si="22"/>
        <v/>
      </c>
      <c r="S125" s="33" t="str">
        <f t="shared" si="23"/>
        <v/>
      </c>
    </row>
    <row r="126" spans="1:19" x14ac:dyDescent="0.25">
      <c r="A126" s="231"/>
      <c r="B126" s="224"/>
      <c r="C126" s="225"/>
      <c r="D126" s="226"/>
      <c r="E126" s="214">
        <f t="shared" si="14"/>
        <v>0</v>
      </c>
      <c r="F126" s="190"/>
      <c r="H126" s="241" t="str">
        <f t="shared" si="15"/>
        <v/>
      </c>
      <c r="I126" s="171"/>
      <c r="J126" s="172"/>
      <c r="K126" s="242" t="str">
        <f t="shared" si="16"/>
        <v/>
      </c>
      <c r="L126" s="26" t="str">
        <f t="shared" si="17"/>
        <v/>
      </c>
      <c r="M126" s="15" t="str">
        <f t="shared" si="18"/>
        <v/>
      </c>
      <c r="N126" s="15" t="str">
        <f t="shared" si="19"/>
        <v/>
      </c>
      <c r="O126" s="11"/>
      <c r="P126" s="173" t="str">
        <f t="shared" si="20"/>
        <v/>
      </c>
      <c r="Q126" s="175" t="str">
        <f t="shared" si="21"/>
        <v/>
      </c>
      <c r="R126" s="33" t="str">
        <f t="shared" si="22"/>
        <v/>
      </c>
      <c r="S126" s="33" t="str">
        <f t="shared" si="23"/>
        <v/>
      </c>
    </row>
    <row r="127" spans="1:19" x14ac:dyDescent="0.25">
      <c r="A127" s="231"/>
      <c r="B127" s="224"/>
      <c r="C127" s="225"/>
      <c r="D127" s="226"/>
      <c r="E127" s="214">
        <f t="shared" si="14"/>
        <v>0</v>
      </c>
      <c r="F127" s="190"/>
      <c r="H127" s="241" t="str">
        <f t="shared" si="15"/>
        <v/>
      </c>
      <c r="I127" s="171"/>
      <c r="J127" s="172"/>
      <c r="K127" s="242" t="str">
        <f t="shared" si="16"/>
        <v/>
      </c>
      <c r="L127" s="26" t="str">
        <f t="shared" si="17"/>
        <v/>
      </c>
      <c r="M127" s="15" t="str">
        <f t="shared" si="18"/>
        <v/>
      </c>
      <c r="N127" s="15" t="str">
        <f t="shared" si="19"/>
        <v/>
      </c>
      <c r="O127" s="11"/>
      <c r="P127" s="173" t="str">
        <f t="shared" si="20"/>
        <v/>
      </c>
      <c r="Q127" s="175" t="str">
        <f t="shared" si="21"/>
        <v/>
      </c>
      <c r="R127" s="33" t="str">
        <f t="shared" si="22"/>
        <v/>
      </c>
      <c r="S127" s="33" t="str">
        <f t="shared" si="23"/>
        <v/>
      </c>
    </row>
    <row r="128" spans="1:19" x14ac:dyDescent="0.25">
      <c r="A128" s="231"/>
      <c r="B128" s="224"/>
      <c r="C128" s="225"/>
      <c r="D128" s="226"/>
      <c r="E128" s="214">
        <f t="shared" si="14"/>
        <v>0</v>
      </c>
      <c r="F128" s="190"/>
      <c r="H128" s="241" t="str">
        <f t="shared" si="15"/>
        <v/>
      </c>
      <c r="I128" s="171"/>
      <c r="J128" s="172"/>
      <c r="K128" s="242" t="str">
        <f t="shared" si="16"/>
        <v/>
      </c>
      <c r="L128" s="26" t="str">
        <f t="shared" si="17"/>
        <v/>
      </c>
      <c r="M128" s="15" t="str">
        <f t="shared" si="18"/>
        <v/>
      </c>
      <c r="N128" s="15" t="str">
        <f t="shared" si="19"/>
        <v/>
      </c>
      <c r="O128" s="11"/>
      <c r="P128" s="173" t="str">
        <f t="shared" si="20"/>
        <v/>
      </c>
      <c r="Q128" s="175" t="str">
        <f t="shared" si="21"/>
        <v/>
      </c>
      <c r="R128" s="33" t="str">
        <f t="shared" si="22"/>
        <v/>
      </c>
      <c r="S128" s="33" t="str">
        <f t="shared" si="23"/>
        <v/>
      </c>
    </row>
    <row r="129" spans="1:19" x14ac:dyDescent="0.25">
      <c r="A129" s="231"/>
      <c r="B129" s="224"/>
      <c r="C129" s="225"/>
      <c r="D129" s="226"/>
      <c r="E129" s="214">
        <f t="shared" si="14"/>
        <v>0</v>
      </c>
      <c r="F129" s="190"/>
      <c r="H129" s="241" t="str">
        <f t="shared" si="15"/>
        <v/>
      </c>
      <c r="I129" s="171"/>
      <c r="J129" s="172"/>
      <c r="K129" s="242" t="str">
        <f t="shared" si="16"/>
        <v/>
      </c>
      <c r="L129" s="26" t="str">
        <f t="shared" si="17"/>
        <v/>
      </c>
      <c r="M129" s="15" t="str">
        <f t="shared" si="18"/>
        <v/>
      </c>
      <c r="N129" s="15" t="str">
        <f t="shared" si="19"/>
        <v/>
      </c>
      <c r="O129" s="11"/>
      <c r="P129" s="173" t="str">
        <f t="shared" si="20"/>
        <v/>
      </c>
      <c r="Q129" s="175" t="str">
        <f t="shared" si="21"/>
        <v/>
      </c>
      <c r="R129" s="33" t="str">
        <f t="shared" si="22"/>
        <v/>
      </c>
      <c r="S129" s="33" t="str">
        <f t="shared" si="23"/>
        <v/>
      </c>
    </row>
    <row r="130" spans="1:19" x14ac:dyDescent="0.25">
      <c r="A130" s="231"/>
      <c r="B130" s="224"/>
      <c r="C130" s="225"/>
      <c r="D130" s="226"/>
      <c r="E130" s="214">
        <f t="shared" si="14"/>
        <v>0</v>
      </c>
      <c r="F130" s="190"/>
      <c r="H130" s="241" t="str">
        <f t="shared" si="15"/>
        <v/>
      </c>
      <c r="I130" s="171"/>
      <c r="J130" s="172"/>
      <c r="K130" s="242" t="str">
        <f t="shared" si="16"/>
        <v/>
      </c>
      <c r="L130" s="26" t="str">
        <f t="shared" si="17"/>
        <v/>
      </c>
      <c r="M130" s="15" t="str">
        <f t="shared" si="18"/>
        <v/>
      </c>
      <c r="N130" s="15" t="str">
        <f t="shared" si="19"/>
        <v/>
      </c>
      <c r="O130" s="11"/>
      <c r="P130" s="173" t="str">
        <f t="shared" si="20"/>
        <v/>
      </c>
      <c r="Q130" s="175" t="str">
        <f t="shared" si="21"/>
        <v/>
      </c>
      <c r="R130" s="33" t="str">
        <f t="shared" si="22"/>
        <v/>
      </c>
      <c r="S130" s="33" t="str">
        <f t="shared" si="23"/>
        <v/>
      </c>
    </row>
    <row r="131" spans="1:19" x14ac:dyDescent="0.25">
      <c r="A131" s="231"/>
      <c r="B131" s="224"/>
      <c r="C131" s="225"/>
      <c r="D131" s="226"/>
      <c r="E131" s="214">
        <f t="shared" si="14"/>
        <v>0</v>
      </c>
      <c r="F131" s="190"/>
      <c r="H131" s="241" t="str">
        <f t="shared" si="15"/>
        <v/>
      </c>
      <c r="I131" s="171"/>
      <c r="J131" s="172"/>
      <c r="K131" s="242" t="str">
        <f t="shared" si="16"/>
        <v/>
      </c>
      <c r="L131" s="26" t="str">
        <f t="shared" si="17"/>
        <v/>
      </c>
      <c r="M131" s="15" t="str">
        <f t="shared" si="18"/>
        <v/>
      </c>
      <c r="N131" s="15" t="str">
        <f t="shared" si="19"/>
        <v/>
      </c>
      <c r="O131" s="11"/>
      <c r="P131" s="173" t="str">
        <f t="shared" si="20"/>
        <v/>
      </c>
      <c r="Q131" s="175" t="str">
        <f t="shared" si="21"/>
        <v/>
      </c>
      <c r="R131" s="33" t="str">
        <f t="shared" si="22"/>
        <v/>
      </c>
      <c r="S131" s="33" t="str">
        <f t="shared" si="23"/>
        <v/>
      </c>
    </row>
    <row r="132" spans="1:19" x14ac:dyDescent="0.25">
      <c r="A132" s="231"/>
      <c r="B132" s="224"/>
      <c r="C132" s="225"/>
      <c r="D132" s="226"/>
      <c r="E132" s="214">
        <f t="shared" si="14"/>
        <v>0</v>
      </c>
      <c r="F132" s="190"/>
      <c r="H132" s="241" t="str">
        <f t="shared" si="15"/>
        <v/>
      </c>
      <c r="I132" s="171"/>
      <c r="J132" s="172"/>
      <c r="K132" s="242" t="str">
        <f t="shared" si="16"/>
        <v/>
      </c>
      <c r="L132" s="26" t="str">
        <f t="shared" si="17"/>
        <v/>
      </c>
      <c r="M132" s="15" t="str">
        <f t="shared" si="18"/>
        <v/>
      </c>
      <c r="N132" s="15" t="str">
        <f t="shared" si="19"/>
        <v/>
      </c>
      <c r="O132" s="11"/>
      <c r="P132" s="173" t="str">
        <f t="shared" si="20"/>
        <v/>
      </c>
      <c r="Q132" s="175" t="str">
        <f t="shared" si="21"/>
        <v/>
      </c>
      <c r="R132" s="33" t="str">
        <f t="shared" si="22"/>
        <v/>
      </c>
      <c r="S132" s="33" t="str">
        <f t="shared" si="23"/>
        <v/>
      </c>
    </row>
    <row r="133" spans="1:19" x14ac:dyDescent="0.25">
      <c r="A133" s="231"/>
      <c r="B133" s="224"/>
      <c r="C133" s="225"/>
      <c r="D133" s="226"/>
      <c r="E133" s="214">
        <f t="shared" si="14"/>
        <v>0</v>
      </c>
      <c r="F133" s="190"/>
      <c r="H133" s="241" t="str">
        <f t="shared" si="15"/>
        <v/>
      </c>
      <c r="I133" s="171"/>
      <c r="J133" s="172"/>
      <c r="K133" s="242" t="str">
        <f t="shared" si="16"/>
        <v/>
      </c>
      <c r="L133" s="26" t="str">
        <f t="shared" si="17"/>
        <v/>
      </c>
      <c r="M133" s="15" t="str">
        <f t="shared" si="18"/>
        <v/>
      </c>
      <c r="N133" s="15" t="str">
        <f t="shared" si="19"/>
        <v/>
      </c>
      <c r="O133" s="11"/>
      <c r="P133" s="173" t="str">
        <f t="shared" si="20"/>
        <v/>
      </c>
      <c r="Q133" s="175" t="str">
        <f t="shared" si="21"/>
        <v/>
      </c>
      <c r="R133" s="33" t="str">
        <f t="shared" si="22"/>
        <v/>
      </c>
      <c r="S133" s="33" t="str">
        <f t="shared" si="23"/>
        <v/>
      </c>
    </row>
    <row r="134" spans="1:19" x14ac:dyDescent="0.25">
      <c r="A134" s="231"/>
      <c r="B134" s="224"/>
      <c r="C134" s="225"/>
      <c r="D134" s="226"/>
      <c r="E134" s="214">
        <f t="shared" si="14"/>
        <v>0</v>
      </c>
      <c r="F134" s="190"/>
      <c r="H134" s="241" t="str">
        <f t="shared" si="15"/>
        <v/>
      </c>
      <c r="I134" s="171"/>
      <c r="J134" s="172"/>
      <c r="K134" s="242" t="str">
        <f t="shared" si="16"/>
        <v/>
      </c>
      <c r="L134" s="26" t="str">
        <f t="shared" si="17"/>
        <v/>
      </c>
      <c r="M134" s="15" t="str">
        <f t="shared" si="18"/>
        <v/>
      </c>
      <c r="N134" s="15" t="str">
        <f t="shared" si="19"/>
        <v/>
      </c>
      <c r="O134" s="11"/>
      <c r="P134" s="173" t="str">
        <f t="shared" si="20"/>
        <v/>
      </c>
      <c r="Q134" s="175" t="str">
        <f t="shared" si="21"/>
        <v/>
      </c>
      <c r="R134" s="33" t="str">
        <f t="shared" si="22"/>
        <v/>
      </c>
      <c r="S134" s="33" t="str">
        <f t="shared" si="23"/>
        <v/>
      </c>
    </row>
    <row r="135" spans="1:19" x14ac:dyDescent="0.25">
      <c r="A135" s="231"/>
      <c r="B135" s="224"/>
      <c r="C135" s="225"/>
      <c r="D135" s="226"/>
      <c r="E135" s="214">
        <f t="shared" si="14"/>
        <v>0</v>
      </c>
      <c r="F135" s="190"/>
      <c r="H135" s="241" t="str">
        <f t="shared" si="15"/>
        <v/>
      </c>
      <c r="I135" s="171"/>
      <c r="J135" s="172"/>
      <c r="K135" s="242" t="str">
        <f t="shared" si="16"/>
        <v/>
      </c>
      <c r="L135" s="26" t="str">
        <f t="shared" si="17"/>
        <v/>
      </c>
      <c r="M135" s="15" t="str">
        <f t="shared" si="18"/>
        <v/>
      </c>
      <c r="N135" s="15" t="str">
        <f t="shared" si="19"/>
        <v/>
      </c>
      <c r="O135" s="11"/>
      <c r="P135" s="173" t="str">
        <f t="shared" si="20"/>
        <v/>
      </c>
      <c r="Q135" s="175" t="str">
        <f t="shared" si="21"/>
        <v/>
      </c>
      <c r="R135" s="33" t="str">
        <f t="shared" si="22"/>
        <v/>
      </c>
      <c r="S135" s="33" t="str">
        <f t="shared" si="23"/>
        <v/>
      </c>
    </row>
    <row r="136" spans="1:19" x14ac:dyDescent="0.25">
      <c r="A136" s="231"/>
      <c r="B136" s="224"/>
      <c r="C136" s="225"/>
      <c r="D136" s="226"/>
      <c r="E136" s="214">
        <f t="shared" si="14"/>
        <v>0</v>
      </c>
      <c r="F136" s="190"/>
      <c r="H136" s="241" t="str">
        <f t="shared" si="15"/>
        <v/>
      </c>
      <c r="I136" s="171"/>
      <c r="J136" s="172"/>
      <c r="K136" s="242" t="str">
        <f t="shared" si="16"/>
        <v/>
      </c>
      <c r="L136" s="26" t="str">
        <f t="shared" si="17"/>
        <v/>
      </c>
      <c r="M136" s="15" t="str">
        <f t="shared" si="18"/>
        <v/>
      </c>
      <c r="N136" s="15" t="str">
        <f t="shared" si="19"/>
        <v/>
      </c>
      <c r="O136" s="11"/>
      <c r="P136" s="173" t="str">
        <f t="shared" si="20"/>
        <v/>
      </c>
      <c r="Q136" s="175" t="str">
        <f t="shared" si="21"/>
        <v/>
      </c>
      <c r="R136" s="33" t="str">
        <f t="shared" si="22"/>
        <v/>
      </c>
      <c r="S136" s="33" t="str">
        <f t="shared" si="23"/>
        <v/>
      </c>
    </row>
    <row r="137" spans="1:19" x14ac:dyDescent="0.25">
      <c r="A137" s="231"/>
      <c r="B137" s="224"/>
      <c r="C137" s="225"/>
      <c r="D137" s="226"/>
      <c r="E137" s="214">
        <f t="shared" si="14"/>
        <v>0</v>
      </c>
      <c r="F137" s="190"/>
      <c r="H137" s="241" t="str">
        <f t="shared" si="15"/>
        <v/>
      </c>
      <c r="I137" s="171"/>
      <c r="J137" s="172"/>
      <c r="K137" s="242" t="str">
        <f t="shared" si="16"/>
        <v/>
      </c>
      <c r="L137" s="26" t="str">
        <f t="shared" si="17"/>
        <v/>
      </c>
      <c r="M137" s="15" t="str">
        <f t="shared" si="18"/>
        <v/>
      </c>
      <c r="N137" s="15" t="str">
        <f t="shared" si="19"/>
        <v/>
      </c>
      <c r="O137" s="11"/>
      <c r="P137" s="173" t="str">
        <f t="shared" si="20"/>
        <v/>
      </c>
      <c r="Q137" s="175" t="str">
        <f t="shared" si="21"/>
        <v/>
      </c>
      <c r="R137" s="33" t="str">
        <f t="shared" ref="R137:R168" si="24">IF(OR($Q137=$K$1,$Q137=""),"",(I137/K137)*E137)</f>
        <v/>
      </c>
      <c r="S137" s="33" t="str">
        <f t="shared" ref="S137:S168" si="25">IF(OR($Q137=$K$1,$Q137=""),"",(E137-R137))</f>
        <v/>
      </c>
    </row>
    <row r="138" spans="1:19" x14ac:dyDescent="0.25">
      <c r="A138" s="231"/>
      <c r="B138" s="224"/>
      <c r="C138" s="225"/>
      <c r="D138" s="226"/>
      <c r="E138" s="214">
        <f t="shared" ref="E138:E189" si="26">ROUND(F138/1607,2)</f>
        <v>0</v>
      </c>
      <c r="F138" s="190"/>
      <c r="H138" s="241" t="str">
        <f t="shared" ref="H138:H189" si="27">IF(A138="","",IF(B138="ADM ","",A138))</f>
        <v/>
      </c>
      <c r="I138" s="171"/>
      <c r="J138" s="172"/>
      <c r="K138" s="242" t="str">
        <f t="shared" ref="K138:K189" si="28">IF(A138="","",IF(B138="ADM ","",I138+J138))</f>
        <v/>
      </c>
      <c r="L138" s="26" t="str">
        <f t="shared" ref="L138:L189" si="29">IF(A138="","",IF(B138="ADM ","",K138/E138))</f>
        <v/>
      </c>
      <c r="M138" s="15" t="str">
        <f t="shared" ref="M138:M188" si="30">IF(A138="","",IF(B138="ADM ","",IF(L138&lt;1000,"A justifier","OK")))</f>
        <v/>
      </c>
      <c r="N138" s="15" t="str">
        <f t="shared" ref="N138:N189" si="31">IF(A138="","",IF(B138="ADM ","",IF((K138&gt;=F138),"KO","OK")))</f>
        <v/>
      </c>
      <c r="O138" s="11"/>
      <c r="P138" s="173" t="str">
        <f t="shared" ref="P138:P189" si="32">IF(A138="","",IF(B138="ADM ","",A138))</f>
        <v/>
      </c>
      <c r="Q138" s="175" t="str">
        <f t="shared" ref="Q138:Q189" si="33">IF(A138="","",IF(B138="ADM ","",B138))</f>
        <v/>
      </c>
      <c r="R138" s="33" t="str">
        <f t="shared" si="24"/>
        <v/>
      </c>
      <c r="S138" s="33" t="str">
        <f t="shared" si="25"/>
        <v/>
      </c>
    </row>
    <row r="139" spans="1:19" x14ac:dyDescent="0.25">
      <c r="A139" s="231"/>
      <c r="B139" s="224"/>
      <c r="C139" s="225"/>
      <c r="D139" s="226"/>
      <c r="E139" s="214">
        <f t="shared" si="26"/>
        <v>0</v>
      </c>
      <c r="F139" s="190"/>
      <c r="H139" s="241" t="str">
        <f t="shared" si="27"/>
        <v/>
      </c>
      <c r="I139" s="171"/>
      <c r="J139" s="172"/>
      <c r="K139" s="242" t="str">
        <f t="shared" si="28"/>
        <v/>
      </c>
      <c r="L139" s="26" t="str">
        <f t="shared" si="29"/>
        <v/>
      </c>
      <c r="M139" s="15" t="str">
        <f t="shared" si="30"/>
        <v/>
      </c>
      <c r="N139" s="15" t="str">
        <f t="shared" si="31"/>
        <v/>
      </c>
      <c r="O139" s="11"/>
      <c r="P139" s="173" t="str">
        <f t="shared" si="32"/>
        <v/>
      </c>
      <c r="Q139" s="175" t="str">
        <f t="shared" si="33"/>
        <v/>
      </c>
      <c r="R139" s="33" t="str">
        <f t="shared" si="24"/>
        <v/>
      </c>
      <c r="S139" s="33" t="str">
        <f t="shared" si="25"/>
        <v/>
      </c>
    </row>
    <row r="140" spans="1:19" x14ac:dyDescent="0.25">
      <c r="A140" s="231"/>
      <c r="B140" s="224"/>
      <c r="C140" s="225"/>
      <c r="D140" s="226"/>
      <c r="E140" s="214">
        <f t="shared" si="26"/>
        <v>0</v>
      </c>
      <c r="F140" s="190"/>
      <c r="H140" s="241" t="str">
        <f t="shared" si="27"/>
        <v/>
      </c>
      <c r="I140" s="171"/>
      <c r="J140" s="172"/>
      <c r="K140" s="242" t="str">
        <f t="shared" si="28"/>
        <v/>
      </c>
      <c r="L140" s="26" t="str">
        <f t="shared" si="29"/>
        <v/>
      </c>
      <c r="M140" s="15" t="str">
        <f t="shared" si="30"/>
        <v/>
      </c>
      <c r="N140" s="15" t="str">
        <f t="shared" si="31"/>
        <v/>
      </c>
      <c r="O140" s="11"/>
      <c r="P140" s="173" t="str">
        <f t="shared" si="32"/>
        <v/>
      </c>
      <c r="Q140" s="175" t="str">
        <f t="shared" si="33"/>
        <v/>
      </c>
      <c r="R140" s="33" t="str">
        <f t="shared" si="24"/>
        <v/>
      </c>
      <c r="S140" s="33" t="str">
        <f t="shared" si="25"/>
        <v/>
      </c>
    </row>
    <row r="141" spans="1:19" x14ac:dyDescent="0.25">
      <c r="A141" s="231"/>
      <c r="B141" s="224"/>
      <c r="C141" s="225"/>
      <c r="D141" s="226"/>
      <c r="E141" s="214">
        <f t="shared" si="26"/>
        <v>0</v>
      </c>
      <c r="F141" s="190"/>
      <c r="H141" s="241" t="str">
        <f t="shared" si="27"/>
        <v/>
      </c>
      <c r="I141" s="171"/>
      <c r="J141" s="172"/>
      <c r="K141" s="242" t="str">
        <f t="shared" si="28"/>
        <v/>
      </c>
      <c r="L141" s="26" t="str">
        <f t="shared" si="29"/>
        <v/>
      </c>
      <c r="M141" s="15" t="str">
        <f t="shared" si="30"/>
        <v/>
      </c>
      <c r="N141" s="15" t="str">
        <f t="shared" si="31"/>
        <v/>
      </c>
      <c r="O141" s="11"/>
      <c r="P141" s="173" t="str">
        <f t="shared" si="32"/>
        <v/>
      </c>
      <c r="Q141" s="175" t="str">
        <f t="shared" si="33"/>
        <v/>
      </c>
      <c r="R141" s="33" t="str">
        <f t="shared" si="24"/>
        <v/>
      </c>
      <c r="S141" s="33" t="str">
        <f t="shared" si="25"/>
        <v/>
      </c>
    </row>
    <row r="142" spans="1:19" x14ac:dyDescent="0.25">
      <c r="A142" s="231"/>
      <c r="B142" s="224"/>
      <c r="C142" s="225"/>
      <c r="D142" s="226"/>
      <c r="E142" s="214">
        <f t="shared" si="26"/>
        <v>0</v>
      </c>
      <c r="F142" s="190"/>
      <c r="H142" s="241" t="str">
        <f t="shared" si="27"/>
        <v/>
      </c>
      <c r="I142" s="171"/>
      <c r="J142" s="172"/>
      <c r="K142" s="242" t="str">
        <f t="shared" si="28"/>
        <v/>
      </c>
      <c r="L142" s="26" t="str">
        <f t="shared" si="29"/>
        <v/>
      </c>
      <c r="M142" s="15" t="str">
        <f t="shared" si="30"/>
        <v/>
      </c>
      <c r="N142" s="15" t="str">
        <f t="shared" si="31"/>
        <v/>
      </c>
      <c r="O142" s="11"/>
      <c r="P142" s="173" t="str">
        <f t="shared" si="32"/>
        <v/>
      </c>
      <c r="Q142" s="175" t="str">
        <f t="shared" si="33"/>
        <v/>
      </c>
      <c r="R142" s="33" t="str">
        <f t="shared" si="24"/>
        <v/>
      </c>
      <c r="S142" s="33" t="str">
        <f t="shared" si="25"/>
        <v/>
      </c>
    </row>
    <row r="143" spans="1:19" x14ac:dyDescent="0.25">
      <c r="A143" s="231"/>
      <c r="B143" s="224"/>
      <c r="C143" s="225"/>
      <c r="D143" s="226"/>
      <c r="E143" s="214">
        <f t="shared" si="26"/>
        <v>0</v>
      </c>
      <c r="F143" s="190"/>
      <c r="H143" s="241" t="str">
        <f t="shared" si="27"/>
        <v/>
      </c>
      <c r="I143" s="171"/>
      <c r="J143" s="172"/>
      <c r="K143" s="242" t="str">
        <f t="shared" si="28"/>
        <v/>
      </c>
      <c r="L143" s="26" t="str">
        <f t="shared" si="29"/>
        <v/>
      </c>
      <c r="M143" s="15" t="str">
        <f t="shared" si="30"/>
        <v/>
      </c>
      <c r="N143" s="15" t="str">
        <f t="shared" si="31"/>
        <v/>
      </c>
      <c r="O143" s="11"/>
      <c r="P143" s="173" t="str">
        <f t="shared" si="32"/>
        <v/>
      </c>
      <c r="Q143" s="175" t="str">
        <f t="shared" si="33"/>
        <v/>
      </c>
      <c r="R143" s="33" t="str">
        <f t="shared" si="24"/>
        <v/>
      </c>
      <c r="S143" s="33" t="str">
        <f t="shared" si="25"/>
        <v/>
      </c>
    </row>
    <row r="144" spans="1:19" x14ac:dyDescent="0.25">
      <c r="A144" s="231"/>
      <c r="B144" s="224"/>
      <c r="C144" s="225"/>
      <c r="D144" s="226"/>
      <c r="E144" s="214">
        <f t="shared" si="26"/>
        <v>0</v>
      </c>
      <c r="F144" s="190"/>
      <c r="H144" s="241" t="str">
        <f t="shared" si="27"/>
        <v/>
      </c>
      <c r="I144" s="171"/>
      <c r="J144" s="172"/>
      <c r="K144" s="242" t="str">
        <f t="shared" si="28"/>
        <v/>
      </c>
      <c r="L144" s="26" t="str">
        <f t="shared" si="29"/>
        <v/>
      </c>
      <c r="M144" s="15" t="str">
        <f t="shared" si="30"/>
        <v/>
      </c>
      <c r="N144" s="15" t="str">
        <f t="shared" si="31"/>
        <v/>
      </c>
      <c r="O144" s="11"/>
      <c r="P144" s="173" t="str">
        <f t="shared" si="32"/>
        <v/>
      </c>
      <c r="Q144" s="175" t="str">
        <f t="shared" si="33"/>
        <v/>
      </c>
      <c r="R144" s="33" t="str">
        <f t="shared" si="24"/>
        <v/>
      </c>
      <c r="S144" s="33" t="str">
        <f t="shared" si="25"/>
        <v/>
      </c>
    </row>
    <row r="145" spans="1:19" x14ac:dyDescent="0.25">
      <c r="A145" s="231"/>
      <c r="B145" s="224"/>
      <c r="C145" s="225"/>
      <c r="D145" s="226"/>
      <c r="E145" s="214">
        <f t="shared" si="26"/>
        <v>0</v>
      </c>
      <c r="F145" s="190"/>
      <c r="H145" s="241" t="str">
        <f t="shared" si="27"/>
        <v/>
      </c>
      <c r="I145" s="171"/>
      <c r="J145" s="172"/>
      <c r="K145" s="242" t="str">
        <f t="shared" si="28"/>
        <v/>
      </c>
      <c r="L145" s="26" t="str">
        <f t="shared" si="29"/>
        <v/>
      </c>
      <c r="M145" s="15" t="str">
        <f t="shared" si="30"/>
        <v/>
      </c>
      <c r="N145" s="15" t="str">
        <f t="shared" si="31"/>
        <v/>
      </c>
      <c r="O145" s="11"/>
      <c r="P145" s="173" t="str">
        <f t="shared" si="32"/>
        <v/>
      </c>
      <c r="Q145" s="175" t="str">
        <f t="shared" si="33"/>
        <v/>
      </c>
      <c r="R145" s="33" t="str">
        <f t="shared" si="24"/>
        <v/>
      </c>
      <c r="S145" s="33" t="str">
        <f t="shared" si="25"/>
        <v/>
      </c>
    </row>
    <row r="146" spans="1:19" x14ac:dyDescent="0.25">
      <c r="A146" s="231"/>
      <c r="B146" s="224"/>
      <c r="C146" s="225"/>
      <c r="D146" s="226"/>
      <c r="E146" s="214">
        <f t="shared" si="26"/>
        <v>0</v>
      </c>
      <c r="F146" s="190"/>
      <c r="H146" s="241" t="str">
        <f t="shared" si="27"/>
        <v/>
      </c>
      <c r="I146" s="171"/>
      <c r="J146" s="172"/>
      <c r="K146" s="242" t="str">
        <f t="shared" si="28"/>
        <v/>
      </c>
      <c r="L146" s="26" t="str">
        <f t="shared" si="29"/>
        <v/>
      </c>
      <c r="M146" s="15" t="str">
        <f t="shared" si="30"/>
        <v/>
      </c>
      <c r="N146" s="15" t="str">
        <f t="shared" si="31"/>
        <v/>
      </c>
      <c r="O146" s="11"/>
      <c r="P146" s="173" t="str">
        <f t="shared" si="32"/>
        <v/>
      </c>
      <c r="Q146" s="175" t="str">
        <f t="shared" si="33"/>
        <v/>
      </c>
      <c r="R146" s="33" t="str">
        <f t="shared" si="24"/>
        <v/>
      </c>
      <c r="S146" s="33" t="str">
        <f t="shared" si="25"/>
        <v/>
      </c>
    </row>
    <row r="147" spans="1:19" x14ac:dyDescent="0.25">
      <c r="A147" s="231"/>
      <c r="B147" s="224"/>
      <c r="C147" s="225"/>
      <c r="D147" s="226"/>
      <c r="E147" s="214">
        <f t="shared" si="26"/>
        <v>0</v>
      </c>
      <c r="F147" s="190"/>
      <c r="H147" s="241" t="str">
        <f t="shared" si="27"/>
        <v/>
      </c>
      <c r="I147" s="171"/>
      <c r="J147" s="172"/>
      <c r="K147" s="242" t="str">
        <f t="shared" si="28"/>
        <v/>
      </c>
      <c r="L147" s="26" t="str">
        <f t="shared" si="29"/>
        <v/>
      </c>
      <c r="M147" s="15" t="str">
        <f t="shared" si="30"/>
        <v/>
      </c>
      <c r="N147" s="15" t="str">
        <f t="shared" si="31"/>
        <v/>
      </c>
      <c r="O147" s="11"/>
      <c r="P147" s="173" t="str">
        <f t="shared" si="32"/>
        <v/>
      </c>
      <c r="Q147" s="175" t="str">
        <f t="shared" si="33"/>
        <v/>
      </c>
      <c r="R147" s="33" t="str">
        <f t="shared" si="24"/>
        <v/>
      </c>
      <c r="S147" s="33" t="str">
        <f t="shared" si="25"/>
        <v/>
      </c>
    </row>
    <row r="148" spans="1:19" x14ac:dyDescent="0.25">
      <c r="A148" s="231"/>
      <c r="B148" s="224"/>
      <c r="C148" s="225"/>
      <c r="D148" s="226"/>
      <c r="E148" s="214">
        <f t="shared" si="26"/>
        <v>0</v>
      </c>
      <c r="F148" s="190"/>
      <c r="H148" s="241" t="str">
        <f t="shared" si="27"/>
        <v/>
      </c>
      <c r="I148" s="171"/>
      <c r="J148" s="172"/>
      <c r="K148" s="242" t="str">
        <f t="shared" si="28"/>
        <v/>
      </c>
      <c r="L148" s="26" t="str">
        <f t="shared" si="29"/>
        <v/>
      </c>
      <c r="M148" s="15" t="str">
        <f t="shared" si="30"/>
        <v/>
      </c>
      <c r="N148" s="15" t="str">
        <f t="shared" si="31"/>
        <v/>
      </c>
      <c r="O148" s="11"/>
      <c r="P148" s="173" t="str">
        <f t="shared" si="32"/>
        <v/>
      </c>
      <c r="Q148" s="175" t="str">
        <f t="shared" si="33"/>
        <v/>
      </c>
      <c r="R148" s="33" t="str">
        <f t="shared" si="24"/>
        <v/>
      </c>
      <c r="S148" s="33" t="str">
        <f t="shared" si="25"/>
        <v/>
      </c>
    </row>
    <row r="149" spans="1:19" x14ac:dyDescent="0.25">
      <c r="A149" s="231"/>
      <c r="B149" s="224"/>
      <c r="C149" s="225"/>
      <c r="D149" s="226"/>
      <c r="E149" s="214">
        <f t="shared" si="26"/>
        <v>0</v>
      </c>
      <c r="F149" s="190"/>
      <c r="H149" s="241" t="str">
        <f t="shared" si="27"/>
        <v/>
      </c>
      <c r="I149" s="171"/>
      <c r="J149" s="172"/>
      <c r="K149" s="242" t="str">
        <f t="shared" si="28"/>
        <v/>
      </c>
      <c r="L149" s="26" t="str">
        <f t="shared" si="29"/>
        <v/>
      </c>
      <c r="M149" s="15" t="str">
        <f t="shared" si="30"/>
        <v/>
      </c>
      <c r="N149" s="15" t="str">
        <f t="shared" si="31"/>
        <v/>
      </c>
      <c r="O149" s="11"/>
      <c r="P149" s="173" t="str">
        <f t="shared" si="32"/>
        <v/>
      </c>
      <c r="Q149" s="175" t="str">
        <f t="shared" si="33"/>
        <v/>
      </c>
      <c r="R149" s="33" t="str">
        <f t="shared" si="24"/>
        <v/>
      </c>
      <c r="S149" s="33" t="str">
        <f t="shared" si="25"/>
        <v/>
      </c>
    </row>
    <row r="150" spans="1:19" x14ac:dyDescent="0.25">
      <c r="A150" s="231"/>
      <c r="B150" s="224"/>
      <c r="C150" s="225"/>
      <c r="D150" s="226"/>
      <c r="E150" s="214">
        <f t="shared" si="26"/>
        <v>0</v>
      </c>
      <c r="F150" s="190"/>
      <c r="H150" s="241" t="str">
        <f t="shared" si="27"/>
        <v/>
      </c>
      <c r="I150" s="171"/>
      <c r="J150" s="172"/>
      <c r="K150" s="242" t="str">
        <f t="shared" si="28"/>
        <v/>
      </c>
      <c r="L150" s="26" t="str">
        <f t="shared" si="29"/>
        <v/>
      </c>
      <c r="M150" s="15" t="str">
        <f t="shared" si="30"/>
        <v/>
      </c>
      <c r="N150" s="15" t="str">
        <f t="shared" si="31"/>
        <v/>
      </c>
      <c r="O150" s="11"/>
      <c r="P150" s="173" t="str">
        <f t="shared" si="32"/>
        <v/>
      </c>
      <c r="Q150" s="175" t="str">
        <f t="shared" si="33"/>
        <v/>
      </c>
      <c r="R150" s="33" t="str">
        <f t="shared" si="24"/>
        <v/>
      </c>
      <c r="S150" s="33" t="str">
        <f t="shared" si="25"/>
        <v/>
      </c>
    </row>
    <row r="151" spans="1:19" x14ac:dyDescent="0.25">
      <c r="A151" s="231"/>
      <c r="B151" s="224"/>
      <c r="C151" s="225"/>
      <c r="D151" s="226"/>
      <c r="E151" s="214">
        <f t="shared" si="26"/>
        <v>0</v>
      </c>
      <c r="F151" s="190"/>
      <c r="H151" s="241" t="str">
        <f t="shared" si="27"/>
        <v/>
      </c>
      <c r="I151" s="171"/>
      <c r="J151" s="172"/>
      <c r="K151" s="242" t="str">
        <f t="shared" si="28"/>
        <v/>
      </c>
      <c r="L151" s="26" t="str">
        <f t="shared" si="29"/>
        <v/>
      </c>
      <c r="M151" s="15" t="str">
        <f t="shared" si="30"/>
        <v/>
      </c>
      <c r="N151" s="15" t="str">
        <f t="shared" si="31"/>
        <v/>
      </c>
      <c r="O151" s="11"/>
      <c r="P151" s="173" t="str">
        <f t="shared" si="32"/>
        <v/>
      </c>
      <c r="Q151" s="175" t="str">
        <f t="shared" si="33"/>
        <v/>
      </c>
      <c r="R151" s="33" t="str">
        <f t="shared" si="24"/>
        <v/>
      </c>
      <c r="S151" s="33" t="str">
        <f t="shared" si="25"/>
        <v/>
      </c>
    </row>
    <row r="152" spans="1:19" x14ac:dyDescent="0.25">
      <c r="A152" s="231"/>
      <c r="B152" s="224"/>
      <c r="C152" s="225"/>
      <c r="D152" s="226"/>
      <c r="E152" s="214">
        <f t="shared" si="26"/>
        <v>0</v>
      </c>
      <c r="F152" s="190"/>
      <c r="H152" s="241" t="str">
        <f t="shared" si="27"/>
        <v/>
      </c>
      <c r="I152" s="171"/>
      <c r="J152" s="172"/>
      <c r="K152" s="242" t="str">
        <f t="shared" si="28"/>
        <v/>
      </c>
      <c r="L152" s="26" t="str">
        <f t="shared" si="29"/>
        <v/>
      </c>
      <c r="M152" s="15" t="str">
        <f t="shared" si="30"/>
        <v/>
      </c>
      <c r="N152" s="15" t="str">
        <f t="shared" si="31"/>
        <v/>
      </c>
      <c r="O152" s="11"/>
      <c r="P152" s="173" t="str">
        <f t="shared" si="32"/>
        <v/>
      </c>
      <c r="Q152" s="175" t="str">
        <f t="shared" si="33"/>
        <v/>
      </c>
      <c r="R152" s="33" t="str">
        <f t="shared" si="24"/>
        <v/>
      </c>
      <c r="S152" s="33" t="str">
        <f t="shared" si="25"/>
        <v/>
      </c>
    </row>
    <row r="153" spans="1:19" x14ac:dyDescent="0.25">
      <c r="A153" s="231"/>
      <c r="B153" s="224"/>
      <c r="C153" s="225"/>
      <c r="D153" s="226"/>
      <c r="E153" s="214">
        <f t="shared" si="26"/>
        <v>0</v>
      </c>
      <c r="F153" s="190"/>
      <c r="H153" s="241" t="str">
        <f t="shared" si="27"/>
        <v/>
      </c>
      <c r="I153" s="171"/>
      <c r="J153" s="172"/>
      <c r="K153" s="242" t="str">
        <f t="shared" si="28"/>
        <v/>
      </c>
      <c r="L153" s="26" t="str">
        <f t="shared" si="29"/>
        <v/>
      </c>
      <c r="M153" s="15" t="str">
        <f t="shared" si="30"/>
        <v/>
      </c>
      <c r="N153" s="15" t="str">
        <f t="shared" si="31"/>
        <v/>
      </c>
      <c r="O153" s="11"/>
      <c r="P153" s="173" t="str">
        <f t="shared" si="32"/>
        <v/>
      </c>
      <c r="Q153" s="175" t="str">
        <f t="shared" si="33"/>
        <v/>
      </c>
      <c r="R153" s="33" t="str">
        <f t="shared" si="24"/>
        <v/>
      </c>
      <c r="S153" s="33" t="str">
        <f t="shared" si="25"/>
        <v/>
      </c>
    </row>
    <row r="154" spans="1:19" x14ac:dyDescent="0.25">
      <c r="A154" s="231"/>
      <c r="B154" s="224"/>
      <c r="C154" s="225"/>
      <c r="D154" s="226"/>
      <c r="E154" s="214">
        <f t="shared" si="26"/>
        <v>0</v>
      </c>
      <c r="F154" s="190"/>
      <c r="H154" s="241" t="str">
        <f t="shared" si="27"/>
        <v/>
      </c>
      <c r="I154" s="171"/>
      <c r="J154" s="172"/>
      <c r="K154" s="242" t="str">
        <f t="shared" si="28"/>
        <v/>
      </c>
      <c r="L154" s="26" t="str">
        <f t="shared" si="29"/>
        <v/>
      </c>
      <c r="M154" s="15" t="str">
        <f t="shared" si="30"/>
        <v/>
      </c>
      <c r="N154" s="15" t="str">
        <f t="shared" si="31"/>
        <v/>
      </c>
      <c r="O154" s="11"/>
      <c r="P154" s="173" t="str">
        <f t="shared" si="32"/>
        <v/>
      </c>
      <c r="Q154" s="175" t="str">
        <f t="shared" si="33"/>
        <v/>
      </c>
      <c r="R154" s="33" t="str">
        <f t="shared" si="24"/>
        <v/>
      </c>
      <c r="S154" s="33" t="str">
        <f t="shared" si="25"/>
        <v/>
      </c>
    </row>
    <row r="155" spans="1:19" x14ac:dyDescent="0.25">
      <c r="A155" s="231"/>
      <c r="B155" s="224"/>
      <c r="C155" s="225"/>
      <c r="D155" s="226"/>
      <c r="E155" s="214">
        <f t="shared" si="26"/>
        <v>0</v>
      </c>
      <c r="F155" s="190"/>
      <c r="H155" s="241" t="str">
        <f t="shared" si="27"/>
        <v/>
      </c>
      <c r="I155" s="171"/>
      <c r="J155" s="172"/>
      <c r="K155" s="242" t="str">
        <f t="shared" si="28"/>
        <v/>
      </c>
      <c r="L155" s="26" t="str">
        <f t="shared" si="29"/>
        <v/>
      </c>
      <c r="M155" s="15" t="str">
        <f t="shared" si="30"/>
        <v/>
      </c>
      <c r="N155" s="15" t="str">
        <f t="shared" si="31"/>
        <v/>
      </c>
      <c r="O155" s="11"/>
      <c r="P155" s="173" t="str">
        <f t="shared" si="32"/>
        <v/>
      </c>
      <c r="Q155" s="175" t="str">
        <f t="shared" si="33"/>
        <v/>
      </c>
      <c r="R155" s="33" t="str">
        <f t="shared" si="24"/>
        <v/>
      </c>
      <c r="S155" s="33" t="str">
        <f t="shared" si="25"/>
        <v/>
      </c>
    </row>
    <row r="156" spans="1:19" x14ac:dyDescent="0.25">
      <c r="A156" s="231"/>
      <c r="B156" s="224"/>
      <c r="C156" s="225"/>
      <c r="D156" s="226"/>
      <c r="E156" s="214">
        <f t="shared" si="26"/>
        <v>0</v>
      </c>
      <c r="F156" s="190"/>
      <c r="H156" s="241" t="str">
        <f t="shared" si="27"/>
        <v/>
      </c>
      <c r="I156" s="171"/>
      <c r="J156" s="172"/>
      <c r="K156" s="242" t="str">
        <f t="shared" si="28"/>
        <v/>
      </c>
      <c r="L156" s="26" t="str">
        <f t="shared" si="29"/>
        <v/>
      </c>
      <c r="M156" s="15" t="str">
        <f t="shared" si="30"/>
        <v/>
      </c>
      <c r="N156" s="15" t="str">
        <f t="shared" si="31"/>
        <v/>
      </c>
      <c r="O156" s="11"/>
      <c r="P156" s="173" t="str">
        <f t="shared" si="32"/>
        <v/>
      </c>
      <c r="Q156" s="175" t="str">
        <f t="shared" si="33"/>
        <v/>
      </c>
      <c r="R156" s="33" t="str">
        <f t="shared" si="24"/>
        <v/>
      </c>
      <c r="S156" s="33" t="str">
        <f t="shared" si="25"/>
        <v/>
      </c>
    </row>
    <row r="157" spans="1:19" x14ac:dyDescent="0.25">
      <c r="A157" s="231"/>
      <c r="B157" s="224"/>
      <c r="C157" s="225"/>
      <c r="D157" s="226"/>
      <c r="E157" s="214">
        <f t="shared" si="26"/>
        <v>0</v>
      </c>
      <c r="F157" s="190"/>
      <c r="H157" s="241" t="str">
        <f t="shared" si="27"/>
        <v/>
      </c>
      <c r="I157" s="171"/>
      <c r="J157" s="172"/>
      <c r="K157" s="242" t="str">
        <f t="shared" si="28"/>
        <v/>
      </c>
      <c r="L157" s="26" t="str">
        <f t="shared" si="29"/>
        <v/>
      </c>
      <c r="M157" s="15" t="str">
        <f t="shared" si="30"/>
        <v/>
      </c>
      <c r="N157" s="15" t="str">
        <f t="shared" si="31"/>
        <v/>
      </c>
      <c r="O157" s="11"/>
      <c r="P157" s="173" t="str">
        <f t="shared" si="32"/>
        <v/>
      </c>
      <c r="Q157" s="175" t="str">
        <f t="shared" si="33"/>
        <v/>
      </c>
      <c r="R157" s="33" t="str">
        <f t="shared" si="24"/>
        <v/>
      </c>
      <c r="S157" s="33" t="str">
        <f t="shared" si="25"/>
        <v/>
      </c>
    </row>
    <row r="158" spans="1:19" x14ac:dyDescent="0.25">
      <c r="A158" s="231"/>
      <c r="B158" s="224"/>
      <c r="C158" s="225"/>
      <c r="D158" s="226"/>
      <c r="E158" s="214">
        <f t="shared" si="26"/>
        <v>0</v>
      </c>
      <c r="F158" s="190"/>
      <c r="H158" s="241" t="str">
        <f t="shared" si="27"/>
        <v/>
      </c>
      <c r="I158" s="171"/>
      <c r="J158" s="172"/>
      <c r="K158" s="242" t="str">
        <f t="shared" si="28"/>
        <v/>
      </c>
      <c r="L158" s="26" t="str">
        <f t="shared" si="29"/>
        <v/>
      </c>
      <c r="M158" s="15" t="str">
        <f t="shared" si="30"/>
        <v/>
      </c>
      <c r="N158" s="15" t="str">
        <f t="shared" si="31"/>
        <v/>
      </c>
      <c r="O158" s="11"/>
      <c r="P158" s="173" t="str">
        <f t="shared" si="32"/>
        <v/>
      </c>
      <c r="Q158" s="175" t="str">
        <f t="shared" si="33"/>
        <v/>
      </c>
      <c r="R158" s="33" t="str">
        <f t="shared" si="24"/>
        <v/>
      </c>
      <c r="S158" s="33" t="str">
        <f t="shared" si="25"/>
        <v/>
      </c>
    </row>
    <row r="159" spans="1:19" x14ac:dyDescent="0.25">
      <c r="A159" s="231"/>
      <c r="B159" s="224"/>
      <c r="C159" s="225"/>
      <c r="D159" s="226"/>
      <c r="E159" s="214">
        <f t="shared" si="26"/>
        <v>0</v>
      </c>
      <c r="F159" s="190"/>
      <c r="H159" s="241" t="str">
        <f t="shared" si="27"/>
        <v/>
      </c>
      <c r="I159" s="171"/>
      <c r="J159" s="172"/>
      <c r="K159" s="242" t="str">
        <f t="shared" si="28"/>
        <v/>
      </c>
      <c r="L159" s="26" t="str">
        <f t="shared" si="29"/>
        <v/>
      </c>
      <c r="M159" s="15" t="str">
        <f t="shared" si="30"/>
        <v/>
      </c>
      <c r="N159" s="15" t="str">
        <f t="shared" si="31"/>
        <v/>
      </c>
      <c r="O159" s="11"/>
      <c r="P159" s="173" t="str">
        <f t="shared" si="32"/>
        <v/>
      </c>
      <c r="Q159" s="175" t="str">
        <f t="shared" si="33"/>
        <v/>
      </c>
      <c r="R159" s="33" t="str">
        <f t="shared" si="24"/>
        <v/>
      </c>
      <c r="S159" s="33" t="str">
        <f t="shared" si="25"/>
        <v/>
      </c>
    </row>
    <row r="160" spans="1:19" x14ac:dyDescent="0.25">
      <c r="A160" s="231"/>
      <c r="B160" s="224"/>
      <c r="C160" s="225"/>
      <c r="D160" s="226"/>
      <c r="E160" s="214">
        <f t="shared" si="26"/>
        <v>0</v>
      </c>
      <c r="F160" s="190"/>
      <c r="H160" s="241" t="str">
        <f t="shared" si="27"/>
        <v/>
      </c>
      <c r="I160" s="171"/>
      <c r="J160" s="172"/>
      <c r="K160" s="242" t="str">
        <f t="shared" si="28"/>
        <v/>
      </c>
      <c r="L160" s="26" t="str">
        <f t="shared" si="29"/>
        <v/>
      </c>
      <c r="M160" s="15" t="str">
        <f t="shared" si="30"/>
        <v/>
      </c>
      <c r="N160" s="15" t="str">
        <f t="shared" si="31"/>
        <v/>
      </c>
      <c r="O160" s="11"/>
      <c r="P160" s="173" t="str">
        <f t="shared" si="32"/>
        <v/>
      </c>
      <c r="Q160" s="175" t="str">
        <f t="shared" si="33"/>
        <v/>
      </c>
      <c r="R160" s="33" t="str">
        <f t="shared" si="24"/>
        <v/>
      </c>
      <c r="S160" s="33" t="str">
        <f t="shared" si="25"/>
        <v/>
      </c>
    </row>
    <row r="161" spans="1:19" x14ac:dyDescent="0.25">
      <c r="A161" s="231"/>
      <c r="B161" s="224"/>
      <c r="C161" s="225"/>
      <c r="D161" s="226"/>
      <c r="E161" s="214">
        <f t="shared" si="26"/>
        <v>0</v>
      </c>
      <c r="F161" s="190"/>
      <c r="H161" s="241" t="str">
        <f t="shared" si="27"/>
        <v/>
      </c>
      <c r="I161" s="171"/>
      <c r="J161" s="172"/>
      <c r="K161" s="242" t="str">
        <f t="shared" si="28"/>
        <v/>
      </c>
      <c r="L161" s="26" t="str">
        <f t="shared" si="29"/>
        <v/>
      </c>
      <c r="M161" s="15" t="str">
        <f t="shared" si="30"/>
        <v/>
      </c>
      <c r="N161" s="15" t="str">
        <f t="shared" si="31"/>
        <v/>
      </c>
      <c r="O161" s="11"/>
      <c r="P161" s="173" t="str">
        <f t="shared" si="32"/>
        <v/>
      </c>
      <c r="Q161" s="175" t="str">
        <f t="shared" si="33"/>
        <v/>
      </c>
      <c r="R161" s="33" t="str">
        <f t="shared" si="24"/>
        <v/>
      </c>
      <c r="S161" s="33" t="str">
        <f t="shared" si="25"/>
        <v/>
      </c>
    </row>
    <row r="162" spans="1:19" x14ac:dyDescent="0.25">
      <c r="A162" s="231"/>
      <c r="B162" s="224"/>
      <c r="C162" s="225"/>
      <c r="D162" s="226"/>
      <c r="E162" s="214">
        <f t="shared" si="26"/>
        <v>0</v>
      </c>
      <c r="F162" s="190"/>
      <c r="H162" s="241" t="str">
        <f t="shared" si="27"/>
        <v/>
      </c>
      <c r="I162" s="171"/>
      <c r="J162" s="172"/>
      <c r="K162" s="242" t="str">
        <f t="shared" si="28"/>
        <v/>
      </c>
      <c r="L162" s="26" t="str">
        <f t="shared" si="29"/>
        <v/>
      </c>
      <c r="M162" s="15" t="str">
        <f t="shared" si="30"/>
        <v/>
      </c>
      <c r="N162" s="15" t="str">
        <f t="shared" si="31"/>
        <v/>
      </c>
      <c r="O162" s="11"/>
      <c r="P162" s="173" t="str">
        <f t="shared" si="32"/>
        <v/>
      </c>
      <c r="Q162" s="175" t="str">
        <f t="shared" si="33"/>
        <v/>
      </c>
      <c r="R162" s="33" t="str">
        <f t="shared" si="24"/>
        <v/>
      </c>
      <c r="S162" s="33" t="str">
        <f t="shared" si="25"/>
        <v/>
      </c>
    </row>
    <row r="163" spans="1:19" x14ac:dyDescent="0.25">
      <c r="A163" s="231"/>
      <c r="B163" s="224"/>
      <c r="C163" s="225"/>
      <c r="D163" s="226"/>
      <c r="E163" s="214">
        <f t="shared" si="26"/>
        <v>0</v>
      </c>
      <c r="F163" s="190"/>
      <c r="H163" s="241" t="str">
        <f t="shared" si="27"/>
        <v/>
      </c>
      <c r="I163" s="171"/>
      <c r="J163" s="172"/>
      <c r="K163" s="242" t="str">
        <f t="shared" si="28"/>
        <v/>
      </c>
      <c r="L163" s="26" t="str">
        <f t="shared" si="29"/>
        <v/>
      </c>
      <c r="M163" s="15" t="str">
        <f t="shared" si="30"/>
        <v/>
      </c>
      <c r="N163" s="15" t="str">
        <f t="shared" si="31"/>
        <v/>
      </c>
      <c r="O163" s="11"/>
      <c r="P163" s="173" t="str">
        <f t="shared" si="32"/>
        <v/>
      </c>
      <c r="Q163" s="175" t="str">
        <f t="shared" si="33"/>
        <v/>
      </c>
      <c r="R163" s="33" t="str">
        <f t="shared" si="24"/>
        <v/>
      </c>
      <c r="S163" s="33" t="str">
        <f t="shared" si="25"/>
        <v/>
      </c>
    </row>
    <row r="164" spans="1:19" x14ac:dyDescent="0.25">
      <c r="A164" s="231"/>
      <c r="B164" s="224"/>
      <c r="C164" s="225"/>
      <c r="D164" s="226"/>
      <c r="E164" s="214">
        <f t="shared" si="26"/>
        <v>0</v>
      </c>
      <c r="F164" s="190"/>
      <c r="H164" s="241" t="str">
        <f t="shared" si="27"/>
        <v/>
      </c>
      <c r="I164" s="171"/>
      <c r="J164" s="172"/>
      <c r="K164" s="242" t="str">
        <f t="shared" si="28"/>
        <v/>
      </c>
      <c r="L164" s="26" t="str">
        <f t="shared" si="29"/>
        <v/>
      </c>
      <c r="M164" s="15" t="str">
        <f t="shared" si="30"/>
        <v/>
      </c>
      <c r="N164" s="15" t="str">
        <f t="shared" si="31"/>
        <v/>
      </c>
      <c r="O164" s="11"/>
      <c r="P164" s="173" t="str">
        <f t="shared" si="32"/>
        <v/>
      </c>
      <c r="Q164" s="175" t="str">
        <f t="shared" si="33"/>
        <v/>
      </c>
      <c r="R164" s="33" t="str">
        <f t="shared" si="24"/>
        <v/>
      </c>
      <c r="S164" s="33" t="str">
        <f t="shared" si="25"/>
        <v/>
      </c>
    </row>
    <row r="165" spans="1:19" x14ac:dyDescent="0.25">
      <c r="A165" s="231"/>
      <c r="B165" s="224"/>
      <c r="C165" s="225"/>
      <c r="D165" s="226"/>
      <c r="E165" s="214">
        <f t="shared" si="26"/>
        <v>0</v>
      </c>
      <c r="F165" s="190"/>
      <c r="H165" s="241" t="str">
        <f t="shared" si="27"/>
        <v/>
      </c>
      <c r="I165" s="171"/>
      <c r="J165" s="172"/>
      <c r="K165" s="242" t="str">
        <f t="shared" si="28"/>
        <v/>
      </c>
      <c r="L165" s="26" t="str">
        <f t="shared" si="29"/>
        <v/>
      </c>
      <c r="M165" s="15" t="str">
        <f t="shared" si="30"/>
        <v/>
      </c>
      <c r="N165" s="15" t="str">
        <f t="shared" si="31"/>
        <v/>
      </c>
      <c r="O165" s="11"/>
      <c r="P165" s="173" t="str">
        <f t="shared" si="32"/>
        <v/>
      </c>
      <c r="Q165" s="175" t="str">
        <f t="shared" si="33"/>
        <v/>
      </c>
      <c r="R165" s="33" t="str">
        <f t="shared" si="24"/>
        <v/>
      </c>
      <c r="S165" s="33" t="str">
        <f t="shared" si="25"/>
        <v/>
      </c>
    </row>
    <row r="166" spans="1:19" x14ac:dyDescent="0.25">
      <c r="A166" s="231"/>
      <c r="B166" s="224"/>
      <c r="C166" s="225"/>
      <c r="D166" s="226"/>
      <c r="E166" s="214">
        <f t="shared" si="26"/>
        <v>0</v>
      </c>
      <c r="F166" s="190"/>
      <c r="H166" s="241" t="str">
        <f t="shared" si="27"/>
        <v/>
      </c>
      <c r="I166" s="171"/>
      <c r="J166" s="172"/>
      <c r="K166" s="242" t="str">
        <f t="shared" si="28"/>
        <v/>
      </c>
      <c r="L166" s="26" t="str">
        <f t="shared" si="29"/>
        <v/>
      </c>
      <c r="M166" s="15" t="str">
        <f t="shared" si="30"/>
        <v/>
      </c>
      <c r="N166" s="15" t="str">
        <f t="shared" si="31"/>
        <v/>
      </c>
      <c r="O166" s="11"/>
      <c r="P166" s="173" t="str">
        <f t="shared" si="32"/>
        <v/>
      </c>
      <c r="Q166" s="175" t="str">
        <f t="shared" si="33"/>
        <v/>
      </c>
      <c r="R166" s="33" t="str">
        <f t="shared" si="24"/>
        <v/>
      </c>
      <c r="S166" s="33" t="str">
        <f t="shared" si="25"/>
        <v/>
      </c>
    </row>
    <row r="167" spans="1:19" x14ac:dyDescent="0.25">
      <c r="A167" s="231"/>
      <c r="B167" s="224"/>
      <c r="C167" s="225"/>
      <c r="D167" s="226"/>
      <c r="E167" s="214">
        <f t="shared" si="26"/>
        <v>0</v>
      </c>
      <c r="F167" s="190"/>
      <c r="H167" s="241" t="str">
        <f t="shared" si="27"/>
        <v/>
      </c>
      <c r="I167" s="171"/>
      <c r="J167" s="172"/>
      <c r="K167" s="242" t="str">
        <f t="shared" si="28"/>
        <v/>
      </c>
      <c r="L167" s="26" t="str">
        <f t="shared" si="29"/>
        <v/>
      </c>
      <c r="M167" s="15" t="str">
        <f t="shared" si="30"/>
        <v/>
      </c>
      <c r="N167" s="15" t="str">
        <f t="shared" si="31"/>
        <v/>
      </c>
      <c r="O167" s="11"/>
      <c r="P167" s="173" t="str">
        <f t="shared" si="32"/>
        <v/>
      </c>
      <c r="Q167" s="175" t="str">
        <f t="shared" si="33"/>
        <v/>
      </c>
      <c r="R167" s="33" t="str">
        <f t="shared" si="24"/>
        <v/>
      </c>
      <c r="S167" s="33" t="str">
        <f t="shared" si="25"/>
        <v/>
      </c>
    </row>
    <row r="168" spans="1:19" x14ac:dyDescent="0.25">
      <c r="A168" s="231"/>
      <c r="B168" s="224"/>
      <c r="C168" s="225"/>
      <c r="D168" s="226"/>
      <c r="E168" s="214">
        <f t="shared" si="26"/>
        <v>0</v>
      </c>
      <c r="F168" s="190"/>
      <c r="H168" s="241" t="str">
        <f t="shared" si="27"/>
        <v/>
      </c>
      <c r="I168" s="171"/>
      <c r="J168" s="172"/>
      <c r="K168" s="242" t="str">
        <f t="shared" si="28"/>
        <v/>
      </c>
      <c r="L168" s="26" t="str">
        <f t="shared" si="29"/>
        <v/>
      </c>
      <c r="M168" s="15" t="str">
        <f t="shared" si="30"/>
        <v/>
      </c>
      <c r="N168" s="15" t="str">
        <f t="shared" si="31"/>
        <v/>
      </c>
      <c r="O168" s="11"/>
      <c r="P168" s="173" t="str">
        <f t="shared" si="32"/>
        <v/>
      </c>
      <c r="Q168" s="175" t="str">
        <f t="shared" si="33"/>
        <v/>
      </c>
      <c r="R168" s="33" t="str">
        <f t="shared" si="24"/>
        <v/>
      </c>
      <c r="S168" s="33" t="str">
        <f t="shared" si="25"/>
        <v/>
      </c>
    </row>
    <row r="169" spans="1:19" x14ac:dyDescent="0.25">
      <c r="A169" s="231"/>
      <c r="B169" s="224"/>
      <c r="C169" s="225"/>
      <c r="D169" s="226"/>
      <c r="E169" s="214">
        <f t="shared" si="26"/>
        <v>0</v>
      </c>
      <c r="F169" s="190"/>
      <c r="H169" s="241" t="str">
        <f t="shared" si="27"/>
        <v/>
      </c>
      <c r="I169" s="171"/>
      <c r="J169" s="172"/>
      <c r="K169" s="242" t="str">
        <f t="shared" si="28"/>
        <v/>
      </c>
      <c r="L169" s="26" t="str">
        <f t="shared" si="29"/>
        <v/>
      </c>
      <c r="M169" s="15" t="str">
        <f t="shared" si="30"/>
        <v/>
      </c>
      <c r="N169" s="15" t="str">
        <f t="shared" si="31"/>
        <v/>
      </c>
      <c r="O169" s="11"/>
      <c r="P169" s="173" t="str">
        <f t="shared" si="32"/>
        <v/>
      </c>
      <c r="Q169" s="175" t="str">
        <f t="shared" si="33"/>
        <v/>
      </c>
      <c r="R169" s="33" t="str">
        <f t="shared" ref="R169:R189" si="34">IF(OR($Q169=$K$1,$Q169=""),"",(I169/K169)*E169)</f>
        <v/>
      </c>
      <c r="S169" s="33" t="str">
        <f t="shared" ref="S169:S189" si="35">IF(OR($Q169=$K$1,$Q169=""),"",(E169-R169))</f>
        <v/>
      </c>
    </row>
    <row r="170" spans="1:19" x14ac:dyDescent="0.25">
      <c r="A170" s="231"/>
      <c r="B170" s="224"/>
      <c r="C170" s="225"/>
      <c r="D170" s="226"/>
      <c r="E170" s="214">
        <f t="shared" si="26"/>
        <v>0</v>
      </c>
      <c r="F170" s="190"/>
      <c r="H170" s="241" t="str">
        <f t="shared" si="27"/>
        <v/>
      </c>
      <c r="I170" s="171"/>
      <c r="J170" s="172"/>
      <c r="K170" s="242" t="str">
        <f t="shared" si="28"/>
        <v/>
      </c>
      <c r="L170" s="26" t="str">
        <f t="shared" si="29"/>
        <v/>
      </c>
      <c r="M170" s="15" t="str">
        <f t="shared" si="30"/>
        <v/>
      </c>
      <c r="N170" s="15" t="str">
        <f t="shared" si="31"/>
        <v/>
      </c>
      <c r="O170" s="11"/>
      <c r="P170" s="173" t="str">
        <f t="shared" si="32"/>
        <v/>
      </c>
      <c r="Q170" s="175" t="str">
        <f t="shared" si="33"/>
        <v/>
      </c>
      <c r="R170" s="33" t="str">
        <f t="shared" si="34"/>
        <v/>
      </c>
      <c r="S170" s="33" t="str">
        <f t="shared" si="35"/>
        <v/>
      </c>
    </row>
    <row r="171" spans="1:19" x14ac:dyDescent="0.25">
      <c r="A171" s="231"/>
      <c r="B171" s="224"/>
      <c r="C171" s="225"/>
      <c r="D171" s="226"/>
      <c r="E171" s="214">
        <f t="shared" si="26"/>
        <v>0</v>
      </c>
      <c r="F171" s="190"/>
      <c r="H171" s="241" t="str">
        <f t="shared" si="27"/>
        <v/>
      </c>
      <c r="I171" s="171"/>
      <c r="J171" s="172"/>
      <c r="K171" s="242" t="str">
        <f t="shared" si="28"/>
        <v/>
      </c>
      <c r="L171" s="26" t="str">
        <f t="shared" si="29"/>
        <v/>
      </c>
      <c r="M171" s="15" t="str">
        <f t="shared" si="30"/>
        <v/>
      </c>
      <c r="N171" s="15" t="str">
        <f t="shared" si="31"/>
        <v/>
      </c>
      <c r="O171" s="11"/>
      <c r="P171" s="173" t="str">
        <f t="shared" si="32"/>
        <v/>
      </c>
      <c r="Q171" s="175" t="str">
        <f t="shared" si="33"/>
        <v/>
      </c>
      <c r="R171" s="33" t="str">
        <f t="shared" si="34"/>
        <v/>
      </c>
      <c r="S171" s="33" t="str">
        <f t="shared" si="35"/>
        <v/>
      </c>
    </row>
    <row r="172" spans="1:19" x14ac:dyDescent="0.25">
      <c r="A172" s="231"/>
      <c r="B172" s="224"/>
      <c r="C172" s="225"/>
      <c r="D172" s="226"/>
      <c r="E172" s="214">
        <f t="shared" si="26"/>
        <v>0</v>
      </c>
      <c r="F172" s="190"/>
      <c r="H172" s="241" t="str">
        <f t="shared" si="27"/>
        <v/>
      </c>
      <c r="I172" s="171"/>
      <c r="J172" s="172"/>
      <c r="K172" s="242" t="str">
        <f t="shared" si="28"/>
        <v/>
      </c>
      <c r="L172" s="26" t="str">
        <f t="shared" si="29"/>
        <v/>
      </c>
      <c r="M172" s="15" t="str">
        <f t="shared" si="30"/>
        <v/>
      </c>
      <c r="N172" s="15" t="str">
        <f t="shared" si="31"/>
        <v/>
      </c>
      <c r="O172" s="11"/>
      <c r="P172" s="243" t="str">
        <f t="shared" si="32"/>
        <v/>
      </c>
      <c r="Q172" s="233" t="str">
        <f t="shared" si="33"/>
        <v/>
      </c>
      <c r="R172" s="33" t="str">
        <f t="shared" si="34"/>
        <v/>
      </c>
      <c r="S172" s="33" t="str">
        <f t="shared" si="35"/>
        <v/>
      </c>
    </row>
    <row r="173" spans="1:19" x14ac:dyDescent="0.25">
      <c r="A173" s="231"/>
      <c r="B173" s="224"/>
      <c r="C173" s="225"/>
      <c r="D173" s="226"/>
      <c r="E173" s="214">
        <f t="shared" si="26"/>
        <v>0</v>
      </c>
      <c r="F173" s="190"/>
      <c r="H173" s="241" t="str">
        <f t="shared" si="27"/>
        <v/>
      </c>
      <c r="I173" s="171"/>
      <c r="J173" s="172"/>
      <c r="K173" s="242" t="str">
        <f t="shared" si="28"/>
        <v/>
      </c>
      <c r="L173" s="26" t="str">
        <f t="shared" si="29"/>
        <v/>
      </c>
      <c r="M173" s="15" t="str">
        <f t="shared" si="30"/>
        <v/>
      </c>
      <c r="N173" s="15" t="str">
        <f t="shared" si="31"/>
        <v/>
      </c>
      <c r="O173" s="11"/>
      <c r="P173" s="243" t="str">
        <f t="shared" si="32"/>
        <v/>
      </c>
      <c r="Q173" s="233" t="str">
        <f t="shared" si="33"/>
        <v/>
      </c>
      <c r="R173" s="33" t="str">
        <f t="shared" si="34"/>
        <v/>
      </c>
      <c r="S173" s="33" t="str">
        <f t="shared" si="35"/>
        <v/>
      </c>
    </row>
    <row r="174" spans="1:19" x14ac:dyDescent="0.25">
      <c r="A174" s="231"/>
      <c r="B174" s="224"/>
      <c r="C174" s="225"/>
      <c r="D174" s="226"/>
      <c r="E174" s="214">
        <f t="shared" si="26"/>
        <v>0</v>
      </c>
      <c r="F174" s="190"/>
      <c r="H174" s="241" t="str">
        <f t="shared" si="27"/>
        <v/>
      </c>
      <c r="I174" s="171"/>
      <c r="J174" s="172"/>
      <c r="K174" s="242" t="str">
        <f t="shared" si="28"/>
        <v/>
      </c>
      <c r="L174" s="26" t="str">
        <f t="shared" si="29"/>
        <v/>
      </c>
      <c r="M174" s="15" t="str">
        <f t="shared" si="30"/>
        <v/>
      </c>
      <c r="N174" s="15" t="str">
        <f t="shared" si="31"/>
        <v/>
      </c>
      <c r="O174" s="11"/>
      <c r="P174" s="243" t="str">
        <f t="shared" si="32"/>
        <v/>
      </c>
      <c r="Q174" s="233" t="str">
        <f t="shared" si="33"/>
        <v/>
      </c>
      <c r="R174" s="33" t="str">
        <f t="shared" si="34"/>
        <v/>
      </c>
      <c r="S174" s="33" t="str">
        <f t="shared" si="35"/>
        <v/>
      </c>
    </row>
    <row r="175" spans="1:19" x14ac:dyDescent="0.25">
      <c r="A175" s="231"/>
      <c r="B175" s="224"/>
      <c r="C175" s="225"/>
      <c r="D175" s="226"/>
      <c r="E175" s="214">
        <f t="shared" si="26"/>
        <v>0</v>
      </c>
      <c r="F175" s="190"/>
      <c r="H175" s="241" t="str">
        <f t="shared" si="27"/>
        <v/>
      </c>
      <c r="I175" s="171"/>
      <c r="J175" s="172"/>
      <c r="K175" s="242" t="str">
        <f t="shared" si="28"/>
        <v/>
      </c>
      <c r="L175" s="26" t="str">
        <f t="shared" si="29"/>
        <v/>
      </c>
      <c r="M175" s="15" t="str">
        <f t="shared" si="30"/>
        <v/>
      </c>
      <c r="N175" s="15" t="str">
        <f t="shared" si="31"/>
        <v/>
      </c>
      <c r="O175" s="11"/>
      <c r="P175" s="243" t="str">
        <f t="shared" si="32"/>
        <v/>
      </c>
      <c r="Q175" s="233" t="str">
        <f t="shared" si="33"/>
        <v/>
      </c>
      <c r="R175" s="33" t="str">
        <f t="shared" si="34"/>
        <v/>
      </c>
      <c r="S175" s="33" t="str">
        <f t="shared" si="35"/>
        <v/>
      </c>
    </row>
    <row r="176" spans="1:19" x14ac:dyDescent="0.25">
      <c r="A176" s="231"/>
      <c r="B176" s="224"/>
      <c r="C176" s="225"/>
      <c r="D176" s="226"/>
      <c r="E176" s="214">
        <f t="shared" si="26"/>
        <v>0</v>
      </c>
      <c r="F176" s="190"/>
      <c r="H176" s="241" t="str">
        <f t="shared" si="27"/>
        <v/>
      </c>
      <c r="I176" s="171"/>
      <c r="J176" s="172"/>
      <c r="K176" s="242" t="str">
        <f t="shared" si="28"/>
        <v/>
      </c>
      <c r="L176" s="26" t="str">
        <f t="shared" si="29"/>
        <v/>
      </c>
      <c r="M176" s="15" t="str">
        <f t="shared" si="30"/>
        <v/>
      </c>
      <c r="N176" s="15" t="str">
        <f t="shared" si="31"/>
        <v/>
      </c>
      <c r="O176" s="11"/>
      <c r="P176" s="243" t="str">
        <f t="shared" si="32"/>
        <v/>
      </c>
      <c r="Q176" s="233" t="str">
        <f t="shared" si="33"/>
        <v/>
      </c>
      <c r="R176" s="33" t="str">
        <f t="shared" si="34"/>
        <v/>
      </c>
      <c r="S176" s="33" t="str">
        <f t="shared" si="35"/>
        <v/>
      </c>
    </row>
    <row r="177" spans="1:19" x14ac:dyDescent="0.25">
      <c r="A177" s="231"/>
      <c r="B177" s="224"/>
      <c r="C177" s="225"/>
      <c r="D177" s="226"/>
      <c r="E177" s="214">
        <f t="shared" si="26"/>
        <v>0</v>
      </c>
      <c r="F177" s="190"/>
      <c r="H177" s="241" t="str">
        <f t="shared" si="27"/>
        <v/>
      </c>
      <c r="I177" s="171"/>
      <c r="J177" s="172"/>
      <c r="K177" s="242" t="str">
        <f t="shared" si="28"/>
        <v/>
      </c>
      <c r="L177" s="26" t="str">
        <f t="shared" si="29"/>
        <v/>
      </c>
      <c r="M177" s="15" t="str">
        <f t="shared" si="30"/>
        <v/>
      </c>
      <c r="N177" s="15" t="str">
        <f t="shared" si="31"/>
        <v/>
      </c>
      <c r="O177" s="11"/>
      <c r="P177" s="243" t="str">
        <f t="shared" si="32"/>
        <v/>
      </c>
      <c r="Q177" s="233" t="str">
        <f t="shared" si="33"/>
        <v/>
      </c>
      <c r="R177" s="33" t="str">
        <f t="shared" si="34"/>
        <v/>
      </c>
      <c r="S177" s="33" t="str">
        <f t="shared" si="35"/>
        <v/>
      </c>
    </row>
    <row r="178" spans="1:19" x14ac:dyDescent="0.25">
      <c r="A178" s="231"/>
      <c r="B178" s="224"/>
      <c r="C178" s="225"/>
      <c r="D178" s="226"/>
      <c r="E178" s="214">
        <f t="shared" si="26"/>
        <v>0</v>
      </c>
      <c r="F178" s="190"/>
      <c r="H178" s="241" t="str">
        <f t="shared" si="27"/>
        <v/>
      </c>
      <c r="I178" s="171"/>
      <c r="J178" s="172"/>
      <c r="K178" s="242" t="str">
        <f t="shared" si="28"/>
        <v/>
      </c>
      <c r="L178" s="26" t="str">
        <f t="shared" si="29"/>
        <v/>
      </c>
      <c r="M178" s="15" t="str">
        <f t="shared" si="30"/>
        <v/>
      </c>
      <c r="N178" s="15" t="str">
        <f t="shared" si="31"/>
        <v/>
      </c>
      <c r="O178" s="11"/>
      <c r="P178" s="243" t="str">
        <f t="shared" si="32"/>
        <v/>
      </c>
      <c r="Q178" s="233" t="str">
        <f t="shared" si="33"/>
        <v/>
      </c>
      <c r="R178" s="33" t="str">
        <f t="shared" si="34"/>
        <v/>
      </c>
      <c r="S178" s="33" t="str">
        <f t="shared" si="35"/>
        <v/>
      </c>
    </row>
    <row r="179" spans="1:19" x14ac:dyDescent="0.25">
      <c r="A179" s="231"/>
      <c r="B179" s="224"/>
      <c r="C179" s="225"/>
      <c r="D179" s="226"/>
      <c r="E179" s="214">
        <f t="shared" si="26"/>
        <v>0</v>
      </c>
      <c r="F179" s="190"/>
      <c r="H179" s="241" t="str">
        <f t="shared" si="27"/>
        <v/>
      </c>
      <c r="I179" s="171"/>
      <c r="J179" s="172"/>
      <c r="K179" s="242" t="str">
        <f t="shared" si="28"/>
        <v/>
      </c>
      <c r="L179" s="26" t="str">
        <f t="shared" si="29"/>
        <v/>
      </c>
      <c r="M179" s="15" t="str">
        <f t="shared" si="30"/>
        <v/>
      </c>
      <c r="N179" s="15" t="str">
        <f t="shared" si="31"/>
        <v/>
      </c>
      <c r="O179" s="11"/>
      <c r="P179" s="243" t="str">
        <f t="shared" si="32"/>
        <v/>
      </c>
      <c r="Q179" s="233" t="str">
        <f t="shared" si="33"/>
        <v/>
      </c>
      <c r="R179" s="33" t="str">
        <f t="shared" si="34"/>
        <v/>
      </c>
      <c r="S179" s="33" t="str">
        <f t="shared" si="35"/>
        <v/>
      </c>
    </row>
    <row r="180" spans="1:19" x14ac:dyDescent="0.25">
      <c r="A180" s="231"/>
      <c r="B180" s="224"/>
      <c r="C180" s="225"/>
      <c r="D180" s="226"/>
      <c r="E180" s="214">
        <f t="shared" si="26"/>
        <v>0</v>
      </c>
      <c r="F180" s="190"/>
      <c r="H180" s="241" t="str">
        <f t="shared" si="27"/>
        <v/>
      </c>
      <c r="I180" s="171"/>
      <c r="J180" s="172"/>
      <c r="K180" s="242" t="str">
        <f t="shared" si="28"/>
        <v/>
      </c>
      <c r="L180" s="26" t="str">
        <f t="shared" si="29"/>
        <v/>
      </c>
      <c r="M180" s="15" t="str">
        <f t="shared" si="30"/>
        <v/>
      </c>
      <c r="N180" s="15" t="str">
        <f t="shared" si="31"/>
        <v/>
      </c>
      <c r="O180" s="11"/>
      <c r="P180" s="243" t="str">
        <f t="shared" si="32"/>
        <v/>
      </c>
      <c r="Q180" s="233" t="str">
        <f t="shared" si="33"/>
        <v/>
      </c>
      <c r="R180" s="33" t="str">
        <f t="shared" si="34"/>
        <v/>
      </c>
      <c r="S180" s="33" t="str">
        <f t="shared" si="35"/>
        <v/>
      </c>
    </row>
    <row r="181" spans="1:19" x14ac:dyDescent="0.25">
      <c r="A181" s="231"/>
      <c r="B181" s="224"/>
      <c r="C181" s="225"/>
      <c r="D181" s="226"/>
      <c r="E181" s="214">
        <f t="shared" si="26"/>
        <v>0</v>
      </c>
      <c r="F181" s="190"/>
      <c r="H181" s="241" t="str">
        <f t="shared" si="27"/>
        <v/>
      </c>
      <c r="I181" s="171"/>
      <c r="J181" s="172"/>
      <c r="K181" s="242" t="str">
        <f t="shared" si="28"/>
        <v/>
      </c>
      <c r="L181" s="26" t="str">
        <f t="shared" si="29"/>
        <v/>
      </c>
      <c r="M181" s="15" t="str">
        <f t="shared" si="30"/>
        <v/>
      </c>
      <c r="N181" s="15" t="str">
        <f t="shared" si="31"/>
        <v/>
      </c>
      <c r="O181" s="11"/>
      <c r="P181" s="243" t="str">
        <f t="shared" si="32"/>
        <v/>
      </c>
      <c r="Q181" s="233" t="str">
        <f t="shared" si="33"/>
        <v/>
      </c>
      <c r="R181" s="33" t="str">
        <f t="shared" si="34"/>
        <v/>
      </c>
      <c r="S181" s="33" t="str">
        <f t="shared" si="35"/>
        <v/>
      </c>
    </row>
    <row r="182" spans="1:19" x14ac:dyDescent="0.25">
      <c r="A182" s="231"/>
      <c r="B182" s="224"/>
      <c r="C182" s="225"/>
      <c r="D182" s="226"/>
      <c r="E182" s="214">
        <f t="shared" si="26"/>
        <v>0</v>
      </c>
      <c r="F182" s="190"/>
      <c r="H182" s="241" t="str">
        <f t="shared" si="27"/>
        <v/>
      </c>
      <c r="I182" s="171"/>
      <c r="J182" s="172"/>
      <c r="K182" s="242" t="str">
        <f t="shared" si="28"/>
        <v/>
      </c>
      <c r="L182" s="26" t="str">
        <f t="shared" si="29"/>
        <v/>
      </c>
      <c r="M182" s="15" t="str">
        <f t="shared" si="30"/>
        <v/>
      </c>
      <c r="N182" s="15" t="str">
        <f t="shared" si="31"/>
        <v/>
      </c>
      <c r="O182" s="11"/>
      <c r="P182" s="243" t="str">
        <f t="shared" si="32"/>
        <v/>
      </c>
      <c r="Q182" s="233" t="str">
        <f t="shared" si="33"/>
        <v/>
      </c>
      <c r="R182" s="33" t="str">
        <f t="shared" si="34"/>
        <v/>
      </c>
      <c r="S182" s="33" t="str">
        <f t="shared" si="35"/>
        <v/>
      </c>
    </row>
    <row r="183" spans="1:19" x14ac:dyDescent="0.25">
      <c r="A183" s="231"/>
      <c r="B183" s="224"/>
      <c r="C183" s="225"/>
      <c r="D183" s="226"/>
      <c r="E183" s="214">
        <f t="shared" si="26"/>
        <v>0</v>
      </c>
      <c r="F183" s="190"/>
      <c r="H183" s="241" t="str">
        <f t="shared" si="27"/>
        <v/>
      </c>
      <c r="I183" s="171"/>
      <c r="J183" s="172"/>
      <c r="K183" s="242" t="str">
        <f t="shared" si="28"/>
        <v/>
      </c>
      <c r="L183" s="26" t="str">
        <f t="shared" si="29"/>
        <v/>
      </c>
      <c r="M183" s="15" t="str">
        <f t="shared" si="30"/>
        <v/>
      </c>
      <c r="N183" s="15" t="str">
        <f t="shared" si="31"/>
        <v/>
      </c>
      <c r="O183" s="11"/>
      <c r="P183" s="243" t="str">
        <f t="shared" si="32"/>
        <v/>
      </c>
      <c r="Q183" s="233" t="str">
        <f t="shared" si="33"/>
        <v/>
      </c>
      <c r="R183" s="33" t="str">
        <f t="shared" si="34"/>
        <v/>
      </c>
      <c r="S183" s="33" t="str">
        <f t="shared" si="35"/>
        <v/>
      </c>
    </row>
    <row r="184" spans="1:19" x14ac:dyDescent="0.25">
      <c r="A184" s="231"/>
      <c r="B184" s="224"/>
      <c r="C184" s="225"/>
      <c r="D184" s="226"/>
      <c r="E184" s="214">
        <f t="shared" si="26"/>
        <v>0</v>
      </c>
      <c r="F184" s="190"/>
      <c r="H184" s="241" t="str">
        <f t="shared" si="27"/>
        <v/>
      </c>
      <c r="I184" s="171"/>
      <c r="J184" s="172"/>
      <c r="K184" s="242" t="str">
        <f t="shared" si="28"/>
        <v/>
      </c>
      <c r="L184" s="26" t="str">
        <f t="shared" si="29"/>
        <v/>
      </c>
      <c r="M184" s="15" t="str">
        <f t="shared" si="30"/>
        <v/>
      </c>
      <c r="N184" s="15" t="str">
        <f t="shared" si="31"/>
        <v/>
      </c>
      <c r="O184" s="11"/>
      <c r="P184" s="243" t="str">
        <f t="shared" si="32"/>
        <v/>
      </c>
      <c r="Q184" s="233" t="str">
        <f t="shared" si="33"/>
        <v/>
      </c>
      <c r="R184" s="33" t="str">
        <f t="shared" si="34"/>
        <v/>
      </c>
      <c r="S184" s="33" t="str">
        <f t="shared" si="35"/>
        <v/>
      </c>
    </row>
    <row r="185" spans="1:19" x14ac:dyDescent="0.25">
      <c r="A185" s="231"/>
      <c r="B185" s="224"/>
      <c r="C185" s="225"/>
      <c r="D185" s="226"/>
      <c r="E185" s="214">
        <f t="shared" si="26"/>
        <v>0</v>
      </c>
      <c r="F185" s="190"/>
      <c r="H185" s="241" t="str">
        <f t="shared" si="27"/>
        <v/>
      </c>
      <c r="I185" s="171"/>
      <c r="J185" s="172"/>
      <c r="K185" s="242" t="str">
        <f t="shared" si="28"/>
        <v/>
      </c>
      <c r="L185" s="26" t="str">
        <f t="shared" si="29"/>
        <v/>
      </c>
      <c r="M185" s="15" t="str">
        <f t="shared" si="30"/>
        <v/>
      </c>
      <c r="N185" s="15" t="str">
        <f t="shared" si="31"/>
        <v/>
      </c>
      <c r="O185" s="11"/>
      <c r="P185" s="243" t="str">
        <f t="shared" si="32"/>
        <v/>
      </c>
      <c r="Q185" s="233" t="str">
        <f t="shared" si="33"/>
        <v/>
      </c>
      <c r="R185" s="33" t="str">
        <f t="shared" si="34"/>
        <v/>
      </c>
      <c r="S185" s="33" t="str">
        <f t="shared" si="35"/>
        <v/>
      </c>
    </row>
    <row r="186" spans="1:19" x14ac:dyDescent="0.25">
      <c r="A186" s="231"/>
      <c r="B186" s="228"/>
      <c r="C186" s="194"/>
      <c r="D186" s="226"/>
      <c r="E186" s="214">
        <f t="shared" si="26"/>
        <v>0</v>
      </c>
      <c r="F186" s="190"/>
      <c r="H186" s="241" t="str">
        <f t="shared" si="27"/>
        <v/>
      </c>
      <c r="I186" s="171"/>
      <c r="J186" s="172"/>
      <c r="K186" s="242" t="str">
        <f t="shared" si="28"/>
        <v/>
      </c>
      <c r="L186" s="26" t="str">
        <f t="shared" si="29"/>
        <v/>
      </c>
      <c r="M186" s="15" t="str">
        <f t="shared" si="30"/>
        <v/>
      </c>
      <c r="N186" s="15" t="str">
        <f t="shared" si="31"/>
        <v/>
      </c>
      <c r="O186" s="11"/>
      <c r="P186" s="243" t="str">
        <f t="shared" si="32"/>
        <v/>
      </c>
      <c r="Q186" s="233" t="str">
        <f t="shared" si="33"/>
        <v/>
      </c>
      <c r="R186" s="33" t="str">
        <f t="shared" si="34"/>
        <v/>
      </c>
      <c r="S186" s="33" t="str">
        <f t="shared" si="35"/>
        <v/>
      </c>
    </row>
    <row r="187" spans="1:19" x14ac:dyDescent="0.25">
      <c r="A187" s="231"/>
      <c r="B187" s="228"/>
      <c r="C187" s="194"/>
      <c r="D187" s="226"/>
      <c r="E187" s="214">
        <f t="shared" si="26"/>
        <v>0</v>
      </c>
      <c r="F187" s="190"/>
      <c r="H187" s="241" t="str">
        <f t="shared" si="27"/>
        <v/>
      </c>
      <c r="I187" s="171"/>
      <c r="J187" s="172"/>
      <c r="K187" s="242" t="str">
        <f t="shared" si="28"/>
        <v/>
      </c>
      <c r="L187" s="26" t="str">
        <f t="shared" si="29"/>
        <v/>
      </c>
      <c r="M187" s="15" t="str">
        <f t="shared" si="30"/>
        <v/>
      </c>
      <c r="N187" s="15" t="str">
        <f t="shared" si="31"/>
        <v/>
      </c>
      <c r="O187" s="11"/>
      <c r="P187" s="243" t="str">
        <f t="shared" si="32"/>
        <v/>
      </c>
      <c r="Q187" s="233" t="str">
        <f t="shared" si="33"/>
        <v/>
      </c>
      <c r="R187" s="33" t="str">
        <f t="shared" si="34"/>
        <v/>
      </c>
      <c r="S187" s="33" t="str">
        <f t="shared" si="35"/>
        <v/>
      </c>
    </row>
    <row r="188" spans="1:19" x14ac:dyDescent="0.25">
      <c r="A188" s="231"/>
      <c r="B188" s="228"/>
      <c r="C188" s="194"/>
      <c r="D188" s="226"/>
      <c r="E188" s="214">
        <f t="shared" si="26"/>
        <v>0</v>
      </c>
      <c r="F188" s="190"/>
      <c r="H188" s="241" t="str">
        <f t="shared" si="27"/>
        <v/>
      </c>
      <c r="I188" s="171"/>
      <c r="J188" s="172"/>
      <c r="K188" s="242" t="str">
        <f t="shared" si="28"/>
        <v/>
      </c>
      <c r="L188" s="26" t="str">
        <f t="shared" si="29"/>
        <v/>
      </c>
      <c r="M188" s="15" t="str">
        <f t="shared" si="30"/>
        <v/>
      </c>
      <c r="N188" s="15" t="str">
        <f t="shared" si="31"/>
        <v/>
      </c>
      <c r="O188" s="11"/>
      <c r="P188" s="243" t="str">
        <f t="shared" si="32"/>
        <v/>
      </c>
      <c r="Q188" s="233" t="str">
        <f t="shared" si="33"/>
        <v/>
      </c>
      <c r="R188" s="33" t="str">
        <f t="shared" si="34"/>
        <v/>
      </c>
      <c r="S188" s="33" t="str">
        <f t="shared" si="35"/>
        <v/>
      </c>
    </row>
    <row r="189" spans="1:19" ht="15.75" thickBot="1" x14ac:dyDescent="0.3">
      <c r="A189" s="232"/>
      <c r="B189" s="229"/>
      <c r="C189" s="198"/>
      <c r="D189" s="226"/>
      <c r="E189" s="214">
        <f t="shared" si="26"/>
        <v>0</v>
      </c>
      <c r="F189" s="209"/>
      <c r="H189" s="241" t="str">
        <f t="shared" si="27"/>
        <v/>
      </c>
      <c r="I189" s="212"/>
      <c r="J189" s="213"/>
      <c r="K189" s="242" t="str">
        <f t="shared" si="28"/>
        <v/>
      </c>
      <c r="L189" s="26" t="str">
        <f t="shared" si="29"/>
        <v/>
      </c>
      <c r="M189" s="15" t="str">
        <f>IF(A189="","",IF(B189="ADM ","",IF(L189&lt;1000,"A justifier","OK")))</f>
        <v/>
      </c>
      <c r="N189" s="15" t="str">
        <f t="shared" si="31"/>
        <v/>
      </c>
      <c r="O189" s="11"/>
      <c r="P189" s="244" t="str">
        <f t="shared" si="32"/>
        <v/>
      </c>
      <c r="Q189" s="233" t="str">
        <f t="shared" si="33"/>
        <v/>
      </c>
      <c r="R189" s="33" t="str">
        <f t="shared" si="34"/>
        <v/>
      </c>
      <c r="S189" s="33" t="str">
        <f t="shared" si="35"/>
        <v/>
      </c>
    </row>
    <row r="190" spans="1:19" x14ac:dyDescent="0.25">
      <c r="I190" s="164"/>
    </row>
    <row r="191" spans="1:19" x14ac:dyDescent="0.25">
      <c r="A191" s="2" t="s">
        <v>42</v>
      </c>
      <c r="E191" s="279">
        <f>SUM(E9:E189)</f>
        <v>0</v>
      </c>
      <c r="F191" s="280"/>
      <c r="H191" s="280" t="s">
        <v>42</v>
      </c>
      <c r="I191" s="279">
        <f>SUM(I9:I189)</f>
        <v>0</v>
      </c>
      <c r="J191" s="279">
        <f>SUM(J9:J189)</f>
        <v>0</v>
      </c>
      <c r="K191" s="279">
        <f>SUM(I191:J191)</f>
        <v>0</v>
      </c>
      <c r="L191" s="17"/>
      <c r="M191" s="11"/>
      <c r="N191" s="11"/>
      <c r="O191" s="11"/>
      <c r="P191" s="239" t="s">
        <v>42</v>
      </c>
      <c r="R191" s="281">
        <f>SUM(R9:R189)</f>
        <v>0</v>
      </c>
      <c r="S191" s="282">
        <f>SUM(S9:S189)</f>
        <v>0</v>
      </c>
    </row>
    <row r="192" spans="1:19" x14ac:dyDescent="0.25">
      <c r="E192" s="11"/>
      <c r="I192" s="287"/>
      <c r="J192" s="287"/>
    </row>
    <row r="193" spans="1:20" x14ac:dyDescent="0.25">
      <c r="A193" s="2" t="s">
        <v>97</v>
      </c>
      <c r="E193" s="11"/>
      <c r="I193" t="s">
        <v>260</v>
      </c>
      <c r="J193" s="23"/>
      <c r="K193" s="23"/>
      <c r="L193" s="23"/>
      <c r="M193" s="23"/>
      <c r="N193" s="23"/>
      <c r="O193" s="23"/>
      <c r="P193" s="23" t="s">
        <v>261</v>
      </c>
    </row>
    <row r="194" spans="1:20" x14ac:dyDescent="0.25">
      <c r="A194" s="2"/>
      <c r="E194" s="11"/>
      <c r="J194" s="23"/>
      <c r="K194" s="23"/>
      <c r="L194" s="23"/>
      <c r="M194" s="23"/>
      <c r="N194" s="245"/>
      <c r="O194" s="245"/>
      <c r="P194" s="23"/>
    </row>
    <row r="195" spans="1:20" x14ac:dyDescent="0.25">
      <c r="H195" s="11"/>
      <c r="I195" s="312" t="s">
        <v>43</v>
      </c>
      <c r="J195" s="313"/>
      <c r="K195" s="318" t="s">
        <v>44</v>
      </c>
      <c r="L195" s="318"/>
      <c r="M195" s="246"/>
      <c r="N195" s="247"/>
      <c r="O195" s="319" t="s">
        <v>43</v>
      </c>
      <c r="P195" s="319"/>
      <c r="Q195" s="310" t="s">
        <v>44</v>
      </c>
      <c r="R195" s="310"/>
      <c r="S195" s="311"/>
      <c r="T195" s="311"/>
    </row>
    <row r="196" spans="1:20" x14ac:dyDescent="0.25">
      <c r="F196" s="317"/>
      <c r="H196" s="40" t="s">
        <v>230</v>
      </c>
      <c r="I196" s="168" t="s">
        <v>231</v>
      </c>
      <c r="J196" s="278">
        <f>SUMIF($Q$9:$Q$189,H196,$R$9:$R$189)</f>
        <v>0</v>
      </c>
      <c r="K196" s="275" t="s">
        <v>232</v>
      </c>
      <c r="L196" s="276">
        <f>SUMIF('Détermination ETP  Obligatoire'!$Q$9:Q$189,$H196,'Détermination ETP  Obligatoire'!$S$9:$S$189)</f>
        <v>0</v>
      </c>
      <c r="M196" s="249"/>
      <c r="N196" s="250" t="s">
        <v>7</v>
      </c>
      <c r="O196" s="251" t="s">
        <v>101</v>
      </c>
      <c r="P196" s="252" t="str">
        <f>IF(O198=0,"",(O198/I198)*J196)</f>
        <v/>
      </c>
      <c r="Q196" s="253" t="s">
        <v>102</v>
      </c>
      <c r="R196" s="254" t="str">
        <f>IF(O198=0,"",(O198/I198)*L196)</f>
        <v/>
      </c>
    </row>
    <row r="197" spans="1:20" x14ac:dyDescent="0.25">
      <c r="F197" s="317"/>
      <c r="H197" s="176" t="s">
        <v>236</v>
      </c>
      <c r="I197" s="170" t="s">
        <v>237</v>
      </c>
      <c r="J197" s="278">
        <f>SUMIF($Q$9:$Q$189,H197,$R$9:$R$189)</f>
        <v>0</v>
      </c>
      <c r="K197" s="277" t="s">
        <v>238</v>
      </c>
      <c r="L197" s="276">
        <f>SUMIF('Détermination ETP  Obligatoire'!$Q$9:Q$189,$H197,'Détermination ETP  Obligatoire'!$S$9:$S$189)</f>
        <v>0</v>
      </c>
      <c r="M197" s="249"/>
      <c r="N197" s="176" t="s">
        <v>6</v>
      </c>
      <c r="O197" s="170" t="s">
        <v>105</v>
      </c>
      <c r="P197" s="248" t="str">
        <f>IF(O198=0,"",(O198/I198)*J197)</f>
        <v/>
      </c>
      <c r="Q197" s="35" t="s">
        <v>106</v>
      </c>
      <c r="R197" s="255" t="str">
        <f>IF(O198=0,"",(O198-P196-P197-R196))</f>
        <v/>
      </c>
    </row>
    <row r="198" spans="1:20" x14ac:dyDescent="0.25">
      <c r="H198" s="306" t="s">
        <v>233</v>
      </c>
      <c r="I198" s="307">
        <f>J196+L196+J197+L197</f>
        <v>0</v>
      </c>
      <c r="N198" s="234" t="s">
        <v>88</v>
      </c>
      <c r="O198" s="256">
        <f>SUMIF(B9:B189,K1,E9:E189)</f>
        <v>0</v>
      </c>
    </row>
    <row r="199" spans="1:20" x14ac:dyDescent="0.25">
      <c r="H199" s="306"/>
      <c r="I199" s="308"/>
      <c r="J199" s="257"/>
    </row>
    <row r="200" spans="1:20" ht="21" x14ac:dyDescent="0.35">
      <c r="A200" s="117" t="s">
        <v>262</v>
      </c>
      <c r="H200" s="3" t="s">
        <v>263</v>
      </c>
      <c r="I200" s="3" t="str">
        <f>IF((J196+J197)&lt;0.4,"KO","OK")</f>
        <v>KO</v>
      </c>
    </row>
    <row r="202" spans="1:20" x14ac:dyDescent="0.25">
      <c r="P202" s="258"/>
    </row>
  </sheetData>
  <sheetProtection algorithmName="SHA-512" hashValue="wse2Y90+wUTB6JeA5g0ZGAJXAbOnMpB2IfotR9S4P3zQ666ORcysueQSCPAz2kAQ6BQnr+ryMW/WXkKuYw34rg==" saltValue="pDmgTHr7BZLqnZn1e4oWBg==" spinCount="100000" sheet="1" formatCells="0" formatColumns="0" formatRows="0" sort="0" autoFilter="0" pivotTables="0"/>
  <mergeCells count="14">
    <mergeCell ref="B1:G1"/>
    <mergeCell ref="A3:S3"/>
    <mergeCell ref="I192:J192"/>
    <mergeCell ref="A5:R5"/>
    <mergeCell ref="F196:F197"/>
    <mergeCell ref="K195:L195"/>
    <mergeCell ref="O195:P195"/>
    <mergeCell ref="A7:F7"/>
    <mergeCell ref="H7:N7"/>
    <mergeCell ref="H198:H199"/>
    <mergeCell ref="I198:I199"/>
    <mergeCell ref="Q195:R195"/>
    <mergeCell ref="S195:T195"/>
    <mergeCell ref="I195:J195"/>
  </mergeCells>
  <dataValidations count="3">
    <dataValidation type="list" allowBlank="1" showInputMessage="1" showErrorMessage="1" sqref="B2" xr:uid="{D398D76C-68D1-4E19-8C9C-46A9BD2DF54E}">
      <formula1>"PREV , ACTU 06 , ACTU 09 , REEL"</formula1>
    </dataValidation>
    <dataValidation type="list" allowBlank="1" showInputMessage="1" showErrorMessage="1" sqref="H197" xr:uid="{529F50B3-0154-4F0B-A700-9780000FFA0F}">
      <formula1>"TISF , AES , ADM"</formula1>
    </dataValidation>
    <dataValidation type="list" allowBlank="1" showInputMessage="1" showErrorMessage="1" sqref="B9:B189" xr:uid="{F56358B9-4BF2-43E0-9101-E2D3174F8DBC}">
      <formula1>"TISF , AES , ADM 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1F6B-17A5-4F02-9438-23289E7C57E5}">
  <sheetPr>
    <tabColor rgb="FFFFC000"/>
  </sheetPr>
  <dimension ref="A1:P47"/>
  <sheetViews>
    <sheetView showGridLines="0" topLeftCell="A30" zoomScale="90" zoomScaleNormal="90" workbookViewId="0">
      <selection activeCell="G52" sqref="G52"/>
    </sheetView>
  </sheetViews>
  <sheetFormatPr baseColWidth="10" defaultColWidth="11.42578125" defaultRowHeight="15" x14ac:dyDescent="0.25"/>
  <cols>
    <col min="2" max="2" width="17.5703125" customWidth="1"/>
    <col min="3" max="3" width="4.42578125" customWidth="1"/>
    <col min="4" max="4" width="17.5703125" customWidth="1"/>
    <col min="5" max="5" width="4" customWidth="1"/>
    <col min="6" max="6" width="17.5703125" customWidth="1"/>
    <col min="7" max="7" width="4.42578125" customWidth="1"/>
    <col min="8" max="9" width="28.42578125" customWidth="1"/>
    <col min="10" max="10" width="8.42578125" customWidth="1"/>
    <col min="11" max="11" width="21.42578125" customWidth="1"/>
    <col min="12" max="12" width="14.140625" customWidth="1"/>
    <col min="14" max="15" width="14.42578125" customWidth="1"/>
    <col min="16" max="16" width="13.42578125" customWidth="1"/>
  </cols>
  <sheetData>
    <row r="1" spans="1:7" ht="28.5" x14ac:dyDescent="0.45">
      <c r="A1" s="259" t="s">
        <v>264</v>
      </c>
    </row>
    <row r="7" spans="1:7" x14ac:dyDescent="0.25">
      <c r="C7" s="11"/>
      <c r="D7" s="11"/>
    </row>
    <row r="8" spans="1:7" ht="18.75" x14ac:dyDescent="0.3">
      <c r="A8" s="1" t="s">
        <v>265</v>
      </c>
      <c r="C8" s="11"/>
      <c r="D8" s="11"/>
    </row>
    <row r="9" spans="1:7" x14ac:dyDescent="0.25">
      <c r="C9" s="11"/>
      <c r="D9" s="11"/>
    </row>
    <row r="10" spans="1:7" x14ac:dyDescent="0.25">
      <c r="C10" s="288" t="s">
        <v>43</v>
      </c>
      <c r="D10" s="288"/>
      <c r="E10" s="289" t="s">
        <v>44</v>
      </c>
      <c r="F10" s="289"/>
    </row>
    <row r="11" spans="1:7" x14ac:dyDescent="0.25">
      <c r="B11" s="43" t="s">
        <v>7</v>
      </c>
      <c r="C11" s="44" t="s">
        <v>46</v>
      </c>
      <c r="D11" s="26">
        <f>'Détermination ETP  Obligatoire'!J196</f>
        <v>0</v>
      </c>
      <c r="E11" s="44" t="s">
        <v>47</v>
      </c>
      <c r="F11" s="26">
        <f>'Détermination ETP  Obligatoire'!L196</f>
        <v>0</v>
      </c>
      <c r="G11" s="11"/>
    </row>
    <row r="12" spans="1:7" x14ac:dyDescent="0.25">
      <c r="B12" s="45" t="s">
        <v>6</v>
      </c>
      <c r="C12" s="13" t="s">
        <v>53</v>
      </c>
      <c r="D12" s="26">
        <f>'Détermination ETP  Obligatoire'!J197</f>
        <v>0</v>
      </c>
      <c r="E12" s="13" t="s">
        <v>54</v>
      </c>
      <c r="F12" s="26">
        <f>'Détermination ETP  Obligatoire'!L197</f>
        <v>0</v>
      </c>
      <c r="G12" s="11"/>
    </row>
    <row r="13" spans="1:7" x14ac:dyDescent="0.25">
      <c r="B13" s="45" t="s">
        <v>266</v>
      </c>
      <c r="C13" s="13" t="s">
        <v>60</v>
      </c>
      <c r="D13" s="15" t="str">
        <f>'Détermination ETP  Obligatoire'!P196</f>
        <v/>
      </c>
      <c r="E13" s="13" t="s">
        <v>61</v>
      </c>
      <c r="F13" s="15" t="str">
        <f>'Détermination ETP  Obligatoire'!R196</f>
        <v/>
      </c>
      <c r="G13" s="11"/>
    </row>
    <row r="14" spans="1:7" x14ac:dyDescent="0.25">
      <c r="B14" s="45" t="s">
        <v>267</v>
      </c>
      <c r="C14" s="13" t="s">
        <v>67</v>
      </c>
      <c r="D14" s="15" t="str">
        <f>'Détermination ETP  Obligatoire'!P197</f>
        <v/>
      </c>
      <c r="E14" s="13" t="s">
        <v>68</v>
      </c>
      <c r="F14" s="15" t="str">
        <f>'Détermination ETP  Obligatoire'!R197</f>
        <v/>
      </c>
      <c r="G14" s="11"/>
    </row>
    <row r="15" spans="1:7" x14ac:dyDescent="0.25">
      <c r="C15" s="12" t="s">
        <v>81</v>
      </c>
      <c r="D15" s="322">
        <f>SUM(D11:D14,F11:F14)</f>
        <v>0</v>
      </c>
      <c r="E15" s="322"/>
      <c r="F15" s="322"/>
    </row>
    <row r="16" spans="1:7" x14ac:dyDescent="0.25">
      <c r="C16" s="11"/>
      <c r="D16" s="11"/>
    </row>
    <row r="17" spans="1:16" ht="18.75" x14ac:dyDescent="0.3">
      <c r="A17" s="1" t="s">
        <v>268</v>
      </c>
      <c r="C17" s="11"/>
      <c r="D17" s="11"/>
    </row>
    <row r="18" spans="1:16" ht="18.75" x14ac:dyDescent="0.3">
      <c r="A18" s="1"/>
      <c r="C18" s="11"/>
      <c r="D18" s="11"/>
    </row>
    <row r="19" spans="1:16" ht="15.75" thickBot="1" x14ac:dyDescent="0.3">
      <c r="H19" t="s">
        <v>269</v>
      </c>
      <c r="K19" t="s">
        <v>270</v>
      </c>
      <c r="N19" t="s">
        <v>271</v>
      </c>
      <c r="P19" s="3" t="s">
        <v>272</v>
      </c>
    </row>
    <row r="20" spans="1:16" s="48" customFormat="1" ht="15.75" thickTop="1" x14ac:dyDescent="0.2">
      <c r="A20" s="323" t="s">
        <v>273</v>
      </c>
      <c r="B20" s="323"/>
      <c r="C20" s="323"/>
      <c r="D20" s="323"/>
      <c r="E20" s="324"/>
      <c r="F20" s="46" t="s">
        <v>274</v>
      </c>
      <c r="G20" s="47"/>
      <c r="H20" s="46" t="s">
        <v>275</v>
      </c>
      <c r="I20" s="46" t="s">
        <v>276</v>
      </c>
      <c r="K20" s="49" t="s">
        <v>275</v>
      </c>
      <c r="L20" s="50" t="s">
        <v>276</v>
      </c>
      <c r="N20" s="51" t="s">
        <v>275</v>
      </c>
      <c r="O20" s="51" t="s">
        <v>276</v>
      </c>
      <c r="P20" s="113"/>
    </row>
    <row r="21" spans="1:16" s="48" customFormat="1" ht="18" customHeight="1" x14ac:dyDescent="0.2">
      <c r="A21" s="52">
        <v>60</v>
      </c>
      <c r="B21" s="325" t="s">
        <v>277</v>
      </c>
      <c r="C21" s="325"/>
      <c r="D21" s="325"/>
      <c r="E21" s="325"/>
      <c r="F21" s="92">
        <v>0</v>
      </c>
      <c r="G21" s="54"/>
      <c r="H21" s="260" t="s">
        <v>278</v>
      </c>
      <c r="I21" s="260" t="s">
        <v>279</v>
      </c>
      <c r="K21" s="261" t="e">
        <f>(F21/$D$15)*($D$11+$D$13)</f>
        <v>#DIV/0!</v>
      </c>
      <c r="L21" s="262" t="e">
        <f>(F21/$D$15)*($D$12+$D$14)</f>
        <v>#DIV/0!</v>
      </c>
      <c r="N21" s="263" t="e">
        <f>(F21/$D$15)*($F$11+$F$13)</f>
        <v>#DIV/0!</v>
      </c>
      <c r="O21" s="263" t="e">
        <f>(F21/$D$15)*($F$12+$F$14)</f>
        <v>#DIV/0!</v>
      </c>
      <c r="P21" s="114" t="e">
        <f>SUM(N21:O21,K21:L21)</f>
        <v>#DIV/0!</v>
      </c>
    </row>
    <row r="22" spans="1:16" s="48" customFormat="1" ht="18" customHeight="1" x14ac:dyDescent="0.2">
      <c r="A22" s="59">
        <v>61</v>
      </c>
      <c r="B22" s="321" t="s">
        <v>280</v>
      </c>
      <c r="C22" s="321"/>
      <c r="D22" s="321"/>
      <c r="E22" s="321"/>
      <c r="F22" s="92"/>
      <c r="G22" s="54"/>
      <c r="H22" s="260" t="s">
        <v>278</v>
      </c>
      <c r="I22" s="260" t="s">
        <v>279</v>
      </c>
      <c r="K22" s="261" t="e">
        <f>(F22/$D$15)*($D$11+$D$13)</f>
        <v>#DIV/0!</v>
      </c>
      <c r="L22" s="262" t="e">
        <f>(F22/$D$15)*($D$12+$D$14)</f>
        <v>#DIV/0!</v>
      </c>
      <c r="N22" s="263" t="e">
        <f>(F22/$D$15)*($F$11+$F$13)</f>
        <v>#DIV/0!</v>
      </c>
      <c r="O22" s="263" t="e">
        <f>(F22/$D$15)*($F$12+$F$14)</f>
        <v>#DIV/0!</v>
      </c>
      <c r="P22" s="114" t="e">
        <f t="shared" ref="P22:P46" si="0">SUM(N22:O22,K22:L22)</f>
        <v>#DIV/0!</v>
      </c>
    </row>
    <row r="23" spans="1:16" s="48" customFormat="1" ht="18" customHeight="1" x14ac:dyDescent="0.2">
      <c r="A23" s="59">
        <v>62</v>
      </c>
      <c r="B23" s="321" t="s">
        <v>281</v>
      </c>
      <c r="C23" s="321"/>
      <c r="D23" s="321"/>
      <c r="E23" s="321"/>
      <c r="F23" s="92"/>
      <c r="G23" s="54"/>
      <c r="H23" s="260" t="s">
        <v>278</v>
      </c>
      <c r="I23" s="260" t="s">
        <v>279</v>
      </c>
      <c r="K23" s="261" t="e">
        <f>(F23/$D$15)*($D$11+$D$13)</f>
        <v>#DIV/0!</v>
      </c>
      <c r="L23" s="262" t="e">
        <f>(F23/$D$15)*($D$12+$D$14)</f>
        <v>#DIV/0!</v>
      </c>
      <c r="N23" s="263" t="e">
        <f>(F23/$D$15)*($F$11+$F$13)</f>
        <v>#DIV/0!</v>
      </c>
      <c r="O23" s="263" t="e">
        <f>(F23/$D$15)*($F$12+$F$14)</f>
        <v>#DIV/0!</v>
      </c>
      <c r="P23" s="114" t="e">
        <f t="shared" si="0"/>
        <v>#DIV/0!</v>
      </c>
    </row>
    <row r="24" spans="1:16" s="48" customFormat="1" ht="18" customHeight="1" x14ac:dyDescent="0.2">
      <c r="A24" s="60" t="s">
        <v>282</v>
      </c>
      <c r="B24" s="329" t="s">
        <v>283</v>
      </c>
      <c r="C24" s="330"/>
      <c r="D24" s="330"/>
      <c r="E24" s="331"/>
      <c r="F24" s="211">
        <f>SUM(F25:F27)</f>
        <v>0</v>
      </c>
      <c r="G24" s="62"/>
      <c r="H24" s="264" t="s">
        <v>284</v>
      </c>
      <c r="I24" s="264" t="s">
        <v>284</v>
      </c>
      <c r="K24" s="265" t="e">
        <f>SUM(K25:K27)</f>
        <v>#DIV/0!</v>
      </c>
      <c r="L24" s="266" t="e">
        <f>SUM(L25:L27)</f>
        <v>#DIV/0!</v>
      </c>
      <c r="N24" s="267" t="e">
        <f>SUM(N25:N27)</f>
        <v>#DIV/0!</v>
      </c>
      <c r="O24" s="267" t="e">
        <f>SUM(O25:O27)</f>
        <v>#DIV/0!</v>
      </c>
      <c r="P24" s="114" t="e">
        <f t="shared" si="0"/>
        <v>#DIV/0!</v>
      </c>
    </row>
    <row r="25" spans="1:16" s="75" customFormat="1" ht="18" customHeight="1" x14ac:dyDescent="0.2">
      <c r="A25" s="67"/>
      <c r="B25" s="68" t="s">
        <v>6</v>
      </c>
      <c r="C25" s="69"/>
      <c r="D25" s="69"/>
      <c r="E25" s="70"/>
      <c r="F25" s="210"/>
      <c r="G25" s="72"/>
      <c r="H25" s="73"/>
      <c r="I25" s="268" t="s">
        <v>285</v>
      </c>
      <c r="K25" s="269"/>
      <c r="L25" s="270" t="e">
        <f>(F25/($D$12+$F$12))*$D$12</f>
        <v>#DIV/0!</v>
      </c>
      <c r="N25" s="271"/>
      <c r="O25" s="271" t="e">
        <f>(F25/($D$12+$F$12))*$F$12</f>
        <v>#DIV/0!</v>
      </c>
      <c r="P25" s="114" t="e">
        <f t="shared" si="0"/>
        <v>#DIV/0!</v>
      </c>
    </row>
    <row r="26" spans="1:16" s="75" customFormat="1" ht="18" customHeight="1" x14ac:dyDescent="0.2">
      <c r="A26" s="67"/>
      <c r="B26" s="68" t="s">
        <v>7</v>
      </c>
      <c r="C26" s="69"/>
      <c r="D26" s="69"/>
      <c r="E26" s="70"/>
      <c r="F26" s="210"/>
      <c r="G26" s="72"/>
      <c r="H26" s="268" t="s">
        <v>286</v>
      </c>
      <c r="I26" s="73"/>
      <c r="K26" s="269" t="e">
        <f>(F26/($D$11+$F$11))*$D$11</f>
        <v>#DIV/0!</v>
      </c>
      <c r="L26" s="270"/>
      <c r="N26" s="271" t="e">
        <f>(F26/($D$11+$F$11))*$F$11</f>
        <v>#DIV/0!</v>
      </c>
      <c r="O26" s="271"/>
      <c r="P26" s="114" t="e">
        <f t="shared" si="0"/>
        <v>#DIV/0!</v>
      </c>
    </row>
    <row r="27" spans="1:16" s="75" customFormat="1" ht="18" customHeight="1" x14ac:dyDescent="0.2">
      <c r="A27" s="67"/>
      <c r="B27" s="68" t="s">
        <v>88</v>
      </c>
      <c r="C27" s="69"/>
      <c r="D27" s="69"/>
      <c r="E27" s="70"/>
      <c r="F27" s="210"/>
      <c r="G27" s="72"/>
      <c r="H27" s="271" t="s">
        <v>287</v>
      </c>
      <c r="I27" s="271" t="s">
        <v>288</v>
      </c>
      <c r="K27" s="269" t="e">
        <f>(F27/($D$13+$F$13+$D$14+$F$14))*$D$13</f>
        <v>#VALUE!</v>
      </c>
      <c r="L27" s="270" t="e">
        <f>(F27/($D$13+$F$13+$D$14+$F$14))*$D$14</f>
        <v>#VALUE!</v>
      </c>
      <c r="N27" s="271" t="e">
        <f>(F27/($D$13+$F$13+$D$14+$F$14))*$F$13</f>
        <v>#VALUE!</v>
      </c>
      <c r="O27" s="271" t="e">
        <f>(F27/($D$13+$F$13+$D$14+$F$14))*$F$14</f>
        <v>#VALUE!</v>
      </c>
      <c r="P27" s="114" t="e">
        <f t="shared" si="0"/>
        <v>#VALUE!</v>
      </c>
    </row>
    <row r="28" spans="1:16" s="48" customFormat="1" ht="18" customHeight="1" x14ac:dyDescent="0.2">
      <c r="A28" s="59" t="s">
        <v>289</v>
      </c>
      <c r="B28" s="329" t="s">
        <v>290</v>
      </c>
      <c r="C28" s="330"/>
      <c r="D28" s="330"/>
      <c r="E28" s="331"/>
      <c r="F28" s="211"/>
      <c r="G28" s="62"/>
      <c r="H28" s="260" t="s">
        <v>278</v>
      </c>
      <c r="I28" s="260" t="s">
        <v>279</v>
      </c>
      <c r="K28" s="261" t="e">
        <f>(F28/$D$15)*($D$11+$D$13)</f>
        <v>#DIV/0!</v>
      </c>
      <c r="L28" s="262" t="e">
        <f>(F28/$D$15)*($D$12+$D$14)</f>
        <v>#DIV/0!</v>
      </c>
      <c r="N28" s="263" t="e">
        <f>(F28/$D$15)*($F$11+$F$13)</f>
        <v>#DIV/0!</v>
      </c>
      <c r="O28" s="263" t="e">
        <f>(F28/$D$15)*($F$12+$F$14)</f>
        <v>#DIV/0!</v>
      </c>
      <c r="P28" s="114" t="e">
        <f t="shared" si="0"/>
        <v>#DIV/0!</v>
      </c>
    </row>
    <row r="29" spans="1:16" s="48" customFormat="1" ht="18" customHeight="1" x14ac:dyDescent="0.2">
      <c r="A29" s="59">
        <v>64</v>
      </c>
      <c r="B29" s="329" t="s">
        <v>291</v>
      </c>
      <c r="C29" s="330"/>
      <c r="D29" s="330"/>
      <c r="E29" s="331"/>
      <c r="F29" s="211">
        <f>SUM(F30:F32)</f>
        <v>0</v>
      </c>
      <c r="G29" s="62"/>
      <c r="H29" s="264" t="s">
        <v>284</v>
      </c>
      <c r="I29" s="264" t="s">
        <v>284</v>
      </c>
      <c r="K29" s="265" t="e">
        <f>SUM(K30:K32)</f>
        <v>#DIV/0!</v>
      </c>
      <c r="L29" s="266" t="e">
        <f>SUM(L30:L32)</f>
        <v>#DIV/0!</v>
      </c>
      <c r="N29" s="267" t="e">
        <f>SUM(N30:N32)</f>
        <v>#DIV/0!</v>
      </c>
      <c r="O29" s="267" t="e">
        <f>SUM(O30:O32)</f>
        <v>#DIV/0!</v>
      </c>
      <c r="P29" s="114" t="e">
        <f t="shared" si="0"/>
        <v>#DIV/0!</v>
      </c>
    </row>
    <row r="30" spans="1:16" s="75" customFormat="1" ht="18" customHeight="1" x14ac:dyDescent="0.2">
      <c r="A30" s="79"/>
      <c r="B30" s="68" t="s">
        <v>6</v>
      </c>
      <c r="C30" s="69"/>
      <c r="D30" s="69"/>
      <c r="E30" s="70"/>
      <c r="F30" s="210"/>
      <c r="G30" s="72"/>
      <c r="H30" s="73"/>
      <c r="I30" s="268" t="s">
        <v>285</v>
      </c>
      <c r="K30" s="269"/>
      <c r="L30" s="270" t="e">
        <f>(F30/($D$12+$F$12))*$D$12</f>
        <v>#DIV/0!</v>
      </c>
      <c r="N30" s="271"/>
      <c r="O30" s="271" t="e">
        <f>(F30/($D$12+$F$12))*$F$12</f>
        <v>#DIV/0!</v>
      </c>
      <c r="P30" s="114" t="e">
        <f t="shared" si="0"/>
        <v>#DIV/0!</v>
      </c>
    </row>
    <row r="31" spans="1:16" s="75" customFormat="1" ht="18" customHeight="1" x14ac:dyDescent="0.2">
      <c r="A31" s="79"/>
      <c r="B31" s="68" t="s">
        <v>7</v>
      </c>
      <c r="C31" s="69"/>
      <c r="D31" s="69"/>
      <c r="E31" s="70"/>
      <c r="F31" s="210"/>
      <c r="G31" s="72"/>
      <c r="H31" s="268" t="s">
        <v>286</v>
      </c>
      <c r="I31" s="73"/>
      <c r="K31" s="269" t="e">
        <f>(F31/($D$11+$F$11))*$D$11</f>
        <v>#DIV/0!</v>
      </c>
      <c r="L31" s="270"/>
      <c r="N31" s="271" t="e">
        <f>(F31/($D$11+$F$11))*$F$11</f>
        <v>#DIV/0!</v>
      </c>
      <c r="O31" s="271"/>
      <c r="P31" s="114" t="e">
        <f t="shared" si="0"/>
        <v>#DIV/0!</v>
      </c>
    </row>
    <row r="32" spans="1:16" s="75" customFormat="1" ht="18" customHeight="1" x14ac:dyDescent="0.2">
      <c r="A32" s="67"/>
      <c r="B32" s="68" t="s">
        <v>88</v>
      </c>
      <c r="C32" s="69"/>
      <c r="D32" s="69"/>
      <c r="E32" s="70"/>
      <c r="F32" s="210"/>
      <c r="G32" s="72"/>
      <c r="H32" s="271" t="s">
        <v>287</v>
      </c>
      <c r="I32" s="271" t="s">
        <v>288</v>
      </c>
      <c r="K32" s="269" t="e">
        <f>(F32/($D$13+$F$13+$D$14+$F$14))*$D$13</f>
        <v>#VALUE!</v>
      </c>
      <c r="L32" s="270" t="e">
        <f>(F32/($D$13+$F$13+$D$14+$F$14))*$D$14</f>
        <v>#VALUE!</v>
      </c>
      <c r="N32" s="271" t="e">
        <f>(F32/($D$13+$F$13+$D$14+$F$14))*$F$13</f>
        <v>#VALUE!</v>
      </c>
      <c r="O32" s="271" t="e">
        <f>(F32/($D$13+$F$13+$D$14+$F$14))*$F$14</f>
        <v>#VALUE!</v>
      </c>
      <c r="P32" s="114" t="e">
        <f t="shared" si="0"/>
        <v>#VALUE!</v>
      </c>
    </row>
    <row r="33" spans="1:16" s="48" customFormat="1" ht="18" customHeight="1" x14ac:dyDescent="0.2">
      <c r="A33" s="59">
        <v>65</v>
      </c>
      <c r="B33" s="329" t="s">
        <v>292</v>
      </c>
      <c r="C33" s="327"/>
      <c r="D33" s="327"/>
      <c r="E33" s="328"/>
      <c r="F33" s="92"/>
      <c r="G33" s="54"/>
      <c r="H33" s="260" t="s">
        <v>278</v>
      </c>
      <c r="I33" s="260" t="s">
        <v>279</v>
      </c>
      <c r="K33" s="261" t="e">
        <f>(F33/$D$15)*($D$11+$D$13)</f>
        <v>#DIV/0!</v>
      </c>
      <c r="L33" s="262" t="e">
        <f>(F33/$D$15)*($D$12+$D$14)</f>
        <v>#DIV/0!</v>
      </c>
      <c r="N33" s="263" t="e">
        <f>(F33/$D$15)*($F$11+$F$13)</f>
        <v>#DIV/0!</v>
      </c>
      <c r="O33" s="263" t="e">
        <f>(F33/$D$15)*($F$12+$F$14)</f>
        <v>#DIV/0!</v>
      </c>
      <c r="P33" s="114" t="e">
        <f t="shared" si="0"/>
        <v>#DIV/0!</v>
      </c>
    </row>
    <row r="34" spans="1:16" s="48" customFormat="1" ht="18" customHeight="1" x14ac:dyDescent="0.2">
      <c r="A34" s="59">
        <v>66</v>
      </c>
      <c r="B34" s="326" t="s">
        <v>293</v>
      </c>
      <c r="C34" s="327"/>
      <c r="D34" s="327"/>
      <c r="E34" s="328"/>
      <c r="F34" s="92"/>
      <c r="G34" s="54"/>
      <c r="H34" s="260" t="s">
        <v>278</v>
      </c>
      <c r="I34" s="260" t="s">
        <v>279</v>
      </c>
      <c r="K34" s="261" t="e">
        <f>(F34/$D$15)*($D$11+$D$13)</f>
        <v>#DIV/0!</v>
      </c>
      <c r="L34" s="262" t="e">
        <f>(F34/$D$15)*($D$12+$D$14)</f>
        <v>#DIV/0!</v>
      </c>
      <c r="N34" s="263" t="e">
        <f>(F34/$D$15)*($F$11+$F$13)</f>
        <v>#DIV/0!</v>
      </c>
      <c r="O34" s="263" t="e">
        <f>(F34/$D$15)*($F$12+$F$14)</f>
        <v>#DIV/0!</v>
      </c>
      <c r="P34" s="114" t="e">
        <f t="shared" si="0"/>
        <v>#DIV/0!</v>
      </c>
    </row>
    <row r="35" spans="1:16" s="48" customFormat="1" ht="18" customHeight="1" x14ac:dyDescent="0.2">
      <c r="A35" s="59">
        <v>67</v>
      </c>
      <c r="B35" s="326" t="s">
        <v>294</v>
      </c>
      <c r="C35" s="327"/>
      <c r="D35" s="327"/>
      <c r="E35" s="328"/>
      <c r="F35" s="92"/>
      <c r="G35" s="54"/>
      <c r="H35" s="260" t="s">
        <v>278</v>
      </c>
      <c r="I35" s="260" t="s">
        <v>279</v>
      </c>
      <c r="K35" s="261" t="e">
        <f>(F35/$D$15)*($D$11+$D$13)</f>
        <v>#DIV/0!</v>
      </c>
      <c r="L35" s="262" t="e">
        <f>(F35/$D$15)*($D$12+$D$14)</f>
        <v>#DIV/0!</v>
      </c>
      <c r="N35" s="263" t="e">
        <f>(F35/$D$15)*($F$11+$F$13)</f>
        <v>#DIV/0!</v>
      </c>
      <c r="O35" s="263" t="e">
        <f>(F35/$D$15)*($F$12+$F$14)</f>
        <v>#DIV/0!</v>
      </c>
      <c r="P35" s="114" t="e">
        <f t="shared" si="0"/>
        <v>#DIV/0!</v>
      </c>
    </row>
    <row r="36" spans="1:16" s="48" customFormat="1" ht="18" customHeight="1" x14ac:dyDescent="0.2">
      <c r="A36" s="59">
        <v>68</v>
      </c>
      <c r="B36" s="329" t="s">
        <v>295</v>
      </c>
      <c r="C36" s="330"/>
      <c r="D36" s="330"/>
      <c r="E36" s="331"/>
      <c r="F36" s="211"/>
      <c r="G36" s="62"/>
      <c r="H36" s="260" t="s">
        <v>278</v>
      </c>
      <c r="I36" s="260" t="s">
        <v>279</v>
      </c>
      <c r="K36" s="261" t="e">
        <f>(F36/$D$15)*($D$11+$D$13)</f>
        <v>#DIV/0!</v>
      </c>
      <c r="L36" s="262" t="e">
        <f>(F36/$D$15)*($D$12+$D$14)</f>
        <v>#DIV/0!</v>
      </c>
      <c r="N36" s="263" t="e">
        <f>(F36/$D$15)*($F$11+$F$13)</f>
        <v>#DIV/0!</v>
      </c>
      <c r="O36" s="263" t="e">
        <f>(F36/$D$15)*($F$12+$F$14)</f>
        <v>#DIV/0!</v>
      </c>
      <c r="P36" s="114" t="e">
        <f t="shared" si="0"/>
        <v>#DIV/0!</v>
      </c>
    </row>
    <row r="37" spans="1:16" s="48" customFormat="1" ht="18" customHeight="1" x14ac:dyDescent="0.2">
      <c r="A37" s="59">
        <v>69</v>
      </c>
      <c r="B37" s="326" t="s">
        <v>296</v>
      </c>
      <c r="C37" s="327"/>
      <c r="D37" s="327"/>
      <c r="E37" s="328"/>
      <c r="F37" s="92"/>
      <c r="G37" s="54"/>
      <c r="H37" s="260" t="s">
        <v>278</v>
      </c>
      <c r="I37" s="260" t="s">
        <v>279</v>
      </c>
      <c r="K37" s="261" t="e">
        <f>(F37/$D$15)*($D$11+$D$13)</f>
        <v>#DIV/0!</v>
      </c>
      <c r="L37" s="262" t="e">
        <f>(F37/$D$15)*($D$12+$D$14)</f>
        <v>#DIV/0!</v>
      </c>
      <c r="N37" s="263" t="e">
        <f>(F37/$D$15)*($F$11+$F$13)</f>
        <v>#DIV/0!</v>
      </c>
      <c r="O37" s="263" t="e">
        <f>(F37/$D$15)*($F$12+$F$14)</f>
        <v>#DIV/0!</v>
      </c>
      <c r="P37" s="114" t="e">
        <f t="shared" si="0"/>
        <v>#DIV/0!</v>
      </c>
    </row>
    <row r="38" spans="1:16" s="48" customFormat="1" ht="18" customHeight="1" x14ac:dyDescent="0.2">
      <c r="A38" s="332" t="s">
        <v>297</v>
      </c>
      <c r="B38" s="333"/>
      <c r="C38" s="333"/>
      <c r="D38" s="333"/>
      <c r="E38" s="334"/>
      <c r="F38" s="272">
        <f>SUM(F21:F24,F28:F29,F33:F37)</f>
        <v>0</v>
      </c>
      <c r="G38" s="81"/>
      <c r="H38" s="82" t="s">
        <v>284</v>
      </c>
      <c r="I38" s="82" t="s">
        <v>284</v>
      </c>
      <c r="K38" s="83" t="e">
        <f>SUM(K21:K24,K28:K29,K33:K37)</f>
        <v>#DIV/0!</v>
      </c>
      <c r="L38" s="84" t="e">
        <f>SUM(L21:L24,L28:L29,L33:L37)</f>
        <v>#DIV/0!</v>
      </c>
      <c r="N38" s="85" t="e">
        <f>SUM(N21:N24,N28:N29,N33:N37)</f>
        <v>#DIV/0!</v>
      </c>
      <c r="O38" s="85" t="e">
        <f>SUM(O21:O24,O28:O29,O33:O37)</f>
        <v>#DIV/0!</v>
      </c>
      <c r="P38" s="114" t="e">
        <f t="shared" si="0"/>
        <v>#DIV/0!</v>
      </c>
    </row>
    <row r="39" spans="1:16" s="48" customFormat="1" ht="14.25" x14ac:dyDescent="0.2">
      <c r="A39" s="86"/>
      <c r="B39" s="86"/>
      <c r="C39" s="86"/>
      <c r="D39" s="86"/>
      <c r="E39" s="86"/>
      <c r="F39" s="273"/>
      <c r="G39" s="87"/>
      <c r="H39" s="86"/>
      <c r="I39" s="86"/>
      <c r="K39" s="88"/>
      <c r="L39" s="89"/>
      <c r="N39" s="90"/>
      <c r="O39" s="90"/>
      <c r="P39" s="114"/>
    </row>
    <row r="40" spans="1:16" s="48" customFormat="1" ht="18" customHeight="1" x14ac:dyDescent="0.2">
      <c r="A40" s="46">
        <v>86</v>
      </c>
      <c r="B40" s="335" t="s">
        <v>298</v>
      </c>
      <c r="C40" s="336"/>
      <c r="D40" s="336"/>
      <c r="E40" s="337"/>
      <c r="F40" s="272">
        <f>SUM(F41:F44)</f>
        <v>0</v>
      </c>
      <c r="G40" s="81"/>
      <c r="H40" s="82" t="s">
        <v>284</v>
      </c>
      <c r="I40" s="82" t="s">
        <v>284</v>
      </c>
      <c r="K40" s="83" t="e">
        <f>SUM(K41:K44)</f>
        <v>#DIV/0!</v>
      </c>
      <c r="L40" s="84" t="e">
        <f>SUM(L41:L44)</f>
        <v>#DIV/0!</v>
      </c>
      <c r="N40" s="85" t="e">
        <f>SUM(N41:N44)</f>
        <v>#DIV/0!</v>
      </c>
      <c r="O40" s="85" t="e">
        <f>SUM(O41:O44)</f>
        <v>#DIV/0!</v>
      </c>
      <c r="P40" s="114" t="e">
        <f t="shared" si="0"/>
        <v>#DIV/0!</v>
      </c>
    </row>
    <row r="41" spans="1:16" s="48" customFormat="1" ht="18" customHeight="1" x14ac:dyDescent="0.2">
      <c r="A41" s="91"/>
      <c r="B41" s="326" t="s">
        <v>299</v>
      </c>
      <c r="C41" s="327"/>
      <c r="D41" s="327"/>
      <c r="E41" s="328"/>
      <c r="F41" s="92"/>
      <c r="G41" s="54"/>
      <c r="H41" s="260" t="s">
        <v>278</v>
      </c>
      <c r="I41" s="260" t="s">
        <v>279</v>
      </c>
      <c r="K41" s="261" t="e">
        <f>(F41/$D$15)*($D$11+$D$13)</f>
        <v>#DIV/0!</v>
      </c>
      <c r="L41" s="262" t="e">
        <f>(F41/$D$15)*($D$12+$D$14)</f>
        <v>#DIV/0!</v>
      </c>
      <c r="N41" s="263" t="e">
        <f>(F41/$D$15)*($F$11+$F$13)</f>
        <v>#DIV/0!</v>
      </c>
      <c r="O41" s="263" t="e">
        <f>(F41/$D$15)*($F$12+$F$14)</f>
        <v>#DIV/0!</v>
      </c>
      <c r="P41" s="114" t="e">
        <f t="shared" si="0"/>
        <v>#DIV/0!</v>
      </c>
    </row>
    <row r="42" spans="1:16" s="48" customFormat="1" ht="18" customHeight="1" x14ac:dyDescent="0.2">
      <c r="A42" s="91"/>
      <c r="B42" s="326" t="s">
        <v>300</v>
      </c>
      <c r="C42" s="327"/>
      <c r="D42" s="327"/>
      <c r="E42" s="328"/>
      <c r="F42" s="92"/>
      <c r="G42" s="54"/>
      <c r="H42" s="260" t="s">
        <v>278</v>
      </c>
      <c r="I42" s="260" t="s">
        <v>279</v>
      </c>
      <c r="K42" s="261" t="e">
        <f>(F42/$D$15)*($D$11+$D$13)</f>
        <v>#DIV/0!</v>
      </c>
      <c r="L42" s="262" t="e">
        <f>(F42/$D$15)*($D$12+$D$14)</f>
        <v>#DIV/0!</v>
      </c>
      <c r="N42" s="263" t="e">
        <f>(F42/$D$15)*($F$11+$F$13)</f>
        <v>#DIV/0!</v>
      </c>
      <c r="O42" s="263" t="e">
        <f>(F42/$D$15)*($F$12+$F$14)</f>
        <v>#DIV/0!</v>
      </c>
      <c r="P42" s="114" t="e">
        <f t="shared" si="0"/>
        <v>#DIV/0!</v>
      </c>
    </row>
    <row r="43" spans="1:16" s="48" customFormat="1" ht="18" customHeight="1" x14ac:dyDescent="0.2">
      <c r="A43" s="91"/>
      <c r="B43" s="326" t="s">
        <v>301</v>
      </c>
      <c r="C43" s="327"/>
      <c r="D43" s="327"/>
      <c r="E43" s="328"/>
      <c r="F43" s="92"/>
      <c r="G43" s="54"/>
      <c r="H43" s="260" t="s">
        <v>278</v>
      </c>
      <c r="I43" s="260" t="s">
        <v>279</v>
      </c>
      <c r="K43" s="261" t="e">
        <f>(F43/$D$15)*($D$11+$D$13)</f>
        <v>#DIV/0!</v>
      </c>
      <c r="L43" s="262" t="e">
        <f>(F43/$D$15)*($D$12+$D$14)</f>
        <v>#DIV/0!</v>
      </c>
      <c r="N43" s="263" t="e">
        <f>(F43/$D$15)*($F$11+$F$13)</f>
        <v>#DIV/0!</v>
      </c>
      <c r="O43" s="263" t="e">
        <f>(F43/$D$15)*($F$12+$F$14)</f>
        <v>#DIV/0!</v>
      </c>
      <c r="P43" s="114" t="e">
        <f t="shared" si="0"/>
        <v>#DIV/0!</v>
      </c>
    </row>
    <row r="44" spans="1:16" s="48" customFormat="1" ht="18" customHeight="1" x14ac:dyDescent="0.2">
      <c r="A44" s="91"/>
      <c r="B44" s="326" t="s">
        <v>302</v>
      </c>
      <c r="C44" s="327"/>
      <c r="D44" s="327"/>
      <c r="E44" s="328"/>
      <c r="F44" s="92"/>
      <c r="G44" s="54"/>
      <c r="H44" s="260" t="s">
        <v>278</v>
      </c>
      <c r="I44" s="260" t="s">
        <v>279</v>
      </c>
      <c r="K44" s="261" t="e">
        <f>(F44/$D$15)*($D$11+$D$13)</f>
        <v>#DIV/0!</v>
      </c>
      <c r="L44" s="262" t="e">
        <f>(F44/$D$15)*($D$12+$D$14)</f>
        <v>#DIV/0!</v>
      </c>
      <c r="N44" s="263" t="e">
        <f>(F44/$D$15)*($F$11+$F$13)</f>
        <v>#DIV/0!</v>
      </c>
      <c r="O44" s="263" t="e">
        <f>(F44/$D$15)*($F$12+$F$14)</f>
        <v>#DIV/0!</v>
      </c>
      <c r="P44" s="114" t="e">
        <f t="shared" si="0"/>
        <v>#DIV/0!</v>
      </c>
    </row>
    <row r="45" spans="1:16" s="48" customFormat="1" ht="14.25" x14ac:dyDescent="0.2">
      <c r="A45" s="86"/>
      <c r="B45" s="86"/>
      <c r="C45" s="86"/>
      <c r="D45" s="86"/>
      <c r="E45" s="86"/>
      <c r="F45" s="273"/>
      <c r="G45" s="87"/>
      <c r="H45" s="86"/>
      <c r="I45" s="86"/>
      <c r="K45" s="88"/>
      <c r="L45" s="89"/>
      <c r="N45" s="90"/>
      <c r="O45" s="90"/>
      <c r="P45" s="114"/>
    </row>
    <row r="46" spans="1:16" s="48" customFormat="1" ht="18" customHeight="1" thickBot="1" x14ac:dyDescent="0.3">
      <c r="A46" s="338" t="s">
        <v>303</v>
      </c>
      <c r="B46" s="338"/>
      <c r="C46" s="338"/>
      <c r="D46" s="338"/>
      <c r="E46" s="338"/>
      <c r="F46" s="274">
        <f>SUM(F40,F38)</f>
        <v>0</v>
      </c>
      <c r="G46" s="95"/>
      <c r="H46" s="82" t="s">
        <v>284</v>
      </c>
      <c r="I46" s="82" t="s">
        <v>284</v>
      </c>
      <c r="K46" s="96" t="e">
        <f>SUM(K38,K40)</f>
        <v>#DIV/0!</v>
      </c>
      <c r="L46" s="97" t="e">
        <f>SUM(L38,L40)</f>
        <v>#DIV/0!</v>
      </c>
      <c r="N46" s="85" t="e">
        <f>SUM(N38,N40)</f>
        <v>#DIV/0!</v>
      </c>
      <c r="O46" s="85" t="e">
        <f>SUM(O38,O40)</f>
        <v>#DIV/0!</v>
      </c>
      <c r="P46" s="114" t="e">
        <f t="shared" si="0"/>
        <v>#DIV/0!</v>
      </c>
    </row>
    <row r="47" spans="1:16" s="48" customFormat="1" thickTop="1" x14ac:dyDescent="0.2">
      <c r="K47" s="339"/>
      <c r="L47" s="340"/>
    </row>
  </sheetData>
  <mergeCells count="23">
    <mergeCell ref="B42:E42"/>
    <mergeCell ref="B43:E43"/>
    <mergeCell ref="B44:E44"/>
    <mergeCell ref="A46:E46"/>
    <mergeCell ref="K47:L47"/>
    <mergeCell ref="B41:E41"/>
    <mergeCell ref="B23:E23"/>
    <mergeCell ref="B24:E24"/>
    <mergeCell ref="B28:E28"/>
    <mergeCell ref="B29:E29"/>
    <mergeCell ref="B33:E33"/>
    <mergeCell ref="B34:E34"/>
    <mergeCell ref="B35:E35"/>
    <mergeCell ref="B36:E36"/>
    <mergeCell ref="B37:E37"/>
    <mergeCell ref="A38:E38"/>
    <mergeCell ref="B40:E40"/>
    <mergeCell ref="B22:E22"/>
    <mergeCell ref="C10:D10"/>
    <mergeCell ref="E10:F10"/>
    <mergeCell ref="D15:F15"/>
    <mergeCell ref="A20:E20"/>
    <mergeCell ref="B21:E2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8AE7-A7D8-4AF5-ACAA-3FA5F941C7A2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7846-E1DD-4B42-A7EB-ADA67D176CF1}">
  <sheetPr>
    <tabColor rgb="FF7030A0"/>
  </sheetPr>
  <dimension ref="A1:Q41"/>
  <sheetViews>
    <sheetView workbookViewId="0">
      <selection activeCell="H7" sqref="H7"/>
    </sheetView>
  </sheetViews>
  <sheetFormatPr baseColWidth="10" defaultColWidth="11.42578125" defaultRowHeight="15" x14ac:dyDescent="0.25"/>
  <cols>
    <col min="8" max="8" width="20.5703125" customWidth="1"/>
    <col min="9" max="9" width="19.85546875" customWidth="1"/>
    <col min="11" max="11" width="16.42578125" customWidth="1"/>
    <col min="14" max="14" width="15" customWidth="1"/>
    <col min="16" max="16" width="15.42578125" customWidth="1"/>
  </cols>
  <sheetData>
    <row r="1" spans="1:17" ht="21" x14ac:dyDescent="0.35">
      <c r="A1" s="341" t="s">
        <v>304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7" ht="18.75" x14ac:dyDescent="0.3">
      <c r="A2" s="1" t="s">
        <v>265</v>
      </c>
      <c r="C2" s="11"/>
      <c r="D2" s="11"/>
    </row>
    <row r="3" spans="1:17" x14ac:dyDescent="0.25">
      <c r="C3" s="11"/>
      <c r="D3" s="11"/>
    </row>
    <row r="4" spans="1:17" x14ac:dyDescent="0.25">
      <c r="C4" s="288" t="s">
        <v>43</v>
      </c>
      <c r="D4" s="288"/>
      <c r="E4" s="289" t="s">
        <v>44</v>
      </c>
      <c r="F4" s="289"/>
    </row>
    <row r="5" spans="1:17" x14ac:dyDescent="0.25">
      <c r="B5" s="43" t="s">
        <v>7</v>
      </c>
      <c r="C5" s="44" t="s">
        <v>46</v>
      </c>
      <c r="D5" s="26">
        <v>2.4624373768804513</v>
      </c>
      <c r="E5" s="44" t="s">
        <v>47</v>
      </c>
      <c r="F5" s="26">
        <v>0.33756262311954888</v>
      </c>
      <c r="G5" s="11"/>
    </row>
    <row r="6" spans="1:17" x14ac:dyDescent="0.25">
      <c r="B6" s="45" t="s">
        <v>6</v>
      </c>
      <c r="C6" s="13" t="s">
        <v>53</v>
      </c>
      <c r="D6" s="26">
        <v>0.16026625704045058</v>
      </c>
      <c r="E6" s="13" t="s">
        <v>54</v>
      </c>
      <c r="F6" s="26">
        <v>1.6397337429595495</v>
      </c>
      <c r="G6" s="11"/>
    </row>
    <row r="7" spans="1:17" x14ac:dyDescent="0.25">
      <c r="B7" s="45" t="s">
        <v>266</v>
      </c>
      <c r="C7" s="13" t="s">
        <v>60</v>
      </c>
      <c r="D7" s="15">
        <v>0.53531247323488063</v>
      </c>
      <c r="E7" s="13" t="s">
        <v>61</v>
      </c>
      <c r="F7" s="15">
        <v>7.3383178939032359E-2</v>
      </c>
      <c r="G7" s="11"/>
    </row>
    <row r="8" spans="1:17" x14ac:dyDescent="0.25">
      <c r="B8" s="45" t="s">
        <v>267</v>
      </c>
      <c r="C8" s="13" t="s">
        <v>67</v>
      </c>
      <c r="D8" s="15">
        <v>3.4840490660967512E-2</v>
      </c>
      <c r="E8" s="13" t="s">
        <v>68</v>
      </c>
      <c r="F8" s="15">
        <v>0.35646385716511941</v>
      </c>
      <c r="G8" s="11"/>
    </row>
    <row r="9" spans="1:17" x14ac:dyDescent="0.25">
      <c r="C9" s="12" t="s">
        <v>81</v>
      </c>
      <c r="D9" s="322">
        <f>SUM(D5:D8,F5:F8)</f>
        <v>5.6</v>
      </c>
      <c r="E9" s="322"/>
      <c r="F9" s="322"/>
    </row>
    <row r="10" spans="1:17" x14ac:dyDescent="0.25">
      <c r="C10" s="11"/>
      <c r="D10" s="11"/>
    </row>
    <row r="11" spans="1:17" ht="18.75" x14ac:dyDescent="0.3">
      <c r="A11" s="1" t="s">
        <v>268</v>
      </c>
      <c r="C11" s="11"/>
      <c r="D11" s="11"/>
    </row>
    <row r="12" spans="1:17" ht="18.75" x14ac:dyDescent="0.3">
      <c r="A12" s="1"/>
      <c r="C12" s="11"/>
      <c r="D12" s="11"/>
    </row>
    <row r="13" spans="1:17" ht="15.75" thickBot="1" x14ac:dyDescent="0.3">
      <c r="H13" t="s">
        <v>269</v>
      </c>
      <c r="K13" t="s">
        <v>270</v>
      </c>
      <c r="N13" t="s">
        <v>305</v>
      </c>
      <c r="P13" s="3" t="s">
        <v>272</v>
      </c>
    </row>
    <row r="14" spans="1:17" ht="15.75" thickTop="1" x14ac:dyDescent="0.25">
      <c r="A14" s="323" t="s">
        <v>273</v>
      </c>
      <c r="B14" s="323"/>
      <c r="C14" s="323"/>
      <c r="D14" s="323"/>
      <c r="E14" s="324"/>
      <c r="F14" s="46" t="s">
        <v>306</v>
      </c>
      <c r="G14" s="47"/>
      <c r="H14" s="46" t="s">
        <v>275</v>
      </c>
      <c r="I14" s="46" t="s">
        <v>276</v>
      </c>
      <c r="J14" s="48"/>
      <c r="K14" s="49" t="s">
        <v>275</v>
      </c>
      <c r="L14" s="50" t="s">
        <v>276</v>
      </c>
      <c r="M14" s="48"/>
      <c r="N14" s="51" t="s">
        <v>275</v>
      </c>
      <c r="O14" s="51" t="s">
        <v>276</v>
      </c>
      <c r="P14" s="113"/>
      <c r="Q14" s="48"/>
    </row>
    <row r="15" spans="1:17" x14ac:dyDescent="0.25">
      <c r="A15" s="52">
        <v>60</v>
      </c>
      <c r="B15" s="325" t="s">
        <v>277</v>
      </c>
      <c r="C15" s="325"/>
      <c r="D15" s="325"/>
      <c r="E15" s="325"/>
      <c r="F15" s="53">
        <v>7700</v>
      </c>
      <c r="G15" s="54"/>
      <c r="H15" s="55" t="s">
        <v>278</v>
      </c>
      <c r="I15" s="55" t="s">
        <v>279</v>
      </c>
      <c r="J15" s="48"/>
      <c r="K15" s="56">
        <f>(F15/$D$9)*($D$5+$D$7)</f>
        <v>4121.9060439085806</v>
      </c>
      <c r="L15" s="57">
        <f>(F15/$D$9)*($D$6+$D$8)</f>
        <v>268.27177808944987</v>
      </c>
      <c r="M15" s="48"/>
      <c r="N15" s="58">
        <f>(F15/$D$9)*($F$5+$F$7)</f>
        <v>565.0504778305492</v>
      </c>
      <c r="O15" s="58">
        <f>(F15/$D$9)*($F$6+$F$8)</f>
        <v>2744.77170017142</v>
      </c>
      <c r="P15" s="114">
        <f>SUM(N15:O15,K15:L15)</f>
        <v>7700</v>
      </c>
      <c r="Q15" s="48"/>
    </row>
    <row r="16" spans="1:17" x14ac:dyDescent="0.25">
      <c r="A16" s="59">
        <v>61</v>
      </c>
      <c r="B16" s="321" t="s">
        <v>280</v>
      </c>
      <c r="C16" s="321"/>
      <c r="D16" s="321"/>
      <c r="E16" s="321"/>
      <c r="F16" s="53">
        <v>20000</v>
      </c>
      <c r="G16" s="54"/>
      <c r="H16" s="55" t="s">
        <v>278</v>
      </c>
      <c r="I16" s="55" t="s">
        <v>279</v>
      </c>
      <c r="J16" s="48"/>
      <c r="K16" s="56">
        <f>(F16/$D$9)*($D$5+$D$7)</f>
        <v>10706.249464697614</v>
      </c>
      <c r="L16" s="57">
        <f>(F16/$D$9)*($D$6+$D$8)</f>
        <v>696.8098132193503</v>
      </c>
      <c r="M16" s="48"/>
      <c r="N16" s="58">
        <f>(F16/$D$9)*($F$5+$F$7)</f>
        <v>1467.6635787806472</v>
      </c>
      <c r="O16" s="58">
        <f>(F16/$D$9)*($F$6+$F$8)</f>
        <v>7129.27714330239</v>
      </c>
      <c r="P16" s="114">
        <f t="shared" ref="P16:P40" si="0">SUM(N16:O16,K16:L16)</f>
        <v>20000.000000000004</v>
      </c>
      <c r="Q16" s="48"/>
    </row>
    <row r="17" spans="1:17" x14ac:dyDescent="0.25">
      <c r="A17" s="59">
        <v>62</v>
      </c>
      <c r="B17" s="321" t="s">
        <v>281</v>
      </c>
      <c r="C17" s="321"/>
      <c r="D17" s="321"/>
      <c r="E17" s="321"/>
      <c r="F17" s="53"/>
      <c r="G17" s="54"/>
      <c r="H17" s="55" t="s">
        <v>278</v>
      </c>
      <c r="I17" s="55" t="s">
        <v>279</v>
      </c>
      <c r="J17" s="48"/>
      <c r="K17" s="56">
        <f>(F17/$D$9)*($D$5+$D$7)</f>
        <v>0</v>
      </c>
      <c r="L17" s="57">
        <f>(F17/$D$9)*($D$6+$D$8)</f>
        <v>0</v>
      </c>
      <c r="M17" s="48"/>
      <c r="N17" s="58">
        <f>(F17/$D$9)*($F$5+$F$7)</f>
        <v>0</v>
      </c>
      <c r="O17" s="58">
        <f>(F17/$D$9)*($F$6+$F$8)</f>
        <v>0</v>
      </c>
      <c r="P17" s="114">
        <f t="shared" si="0"/>
        <v>0</v>
      </c>
      <c r="Q17" s="48"/>
    </row>
    <row r="18" spans="1:17" x14ac:dyDescent="0.25">
      <c r="A18" s="60" t="s">
        <v>282</v>
      </c>
      <c r="B18" s="329" t="s">
        <v>283</v>
      </c>
      <c r="C18" s="330"/>
      <c r="D18" s="330"/>
      <c r="E18" s="331"/>
      <c r="F18" s="61">
        <f>SUM(F19:F21)</f>
        <v>35680</v>
      </c>
      <c r="G18" s="62"/>
      <c r="H18" s="63" t="s">
        <v>284</v>
      </c>
      <c r="I18" s="63" t="s">
        <v>284</v>
      </c>
      <c r="J18" s="48"/>
      <c r="K18" s="64">
        <f>SUM(K19:K21)</f>
        <v>22388.297094891954</v>
      </c>
      <c r="L18" s="65">
        <f>SUM(L19:L21)</f>
        <v>910.18846268963148</v>
      </c>
      <c r="M18" s="48"/>
      <c r="N18" s="66">
        <f>SUM(N19:N21)</f>
        <v>3069.0942094558736</v>
      </c>
      <c r="O18" s="66">
        <f>SUM(O19:O21)</f>
        <v>9312.4202329625423</v>
      </c>
      <c r="P18" s="114">
        <f t="shared" si="0"/>
        <v>35680</v>
      </c>
      <c r="Q18" s="48"/>
    </row>
    <row r="19" spans="1:17" x14ac:dyDescent="0.25">
      <c r="A19" s="67"/>
      <c r="B19" s="68" t="s">
        <v>6</v>
      </c>
      <c r="C19" s="69"/>
      <c r="D19" s="69"/>
      <c r="E19" s="70"/>
      <c r="F19" s="71">
        <v>9350</v>
      </c>
      <c r="G19" s="72"/>
      <c r="H19" s="73"/>
      <c r="I19" s="74" t="s">
        <v>285</v>
      </c>
      <c r="J19" s="75"/>
      <c r="K19" s="76"/>
      <c r="L19" s="77">
        <f>(F19/($D$6+$F$6))*$D$6</f>
        <v>832.49416851567389</v>
      </c>
      <c r="M19" s="75"/>
      <c r="N19" s="78"/>
      <c r="O19" s="78">
        <f>(F19/($D$6+$F$6))*$F$6</f>
        <v>8517.5058314843263</v>
      </c>
      <c r="P19" s="114">
        <f t="shared" si="0"/>
        <v>9350</v>
      </c>
      <c r="Q19" s="75"/>
    </row>
    <row r="20" spans="1:17" x14ac:dyDescent="0.25">
      <c r="A20" s="67"/>
      <c r="B20" s="68" t="s">
        <v>7</v>
      </c>
      <c r="C20" s="69"/>
      <c r="D20" s="69"/>
      <c r="E20" s="70"/>
      <c r="F20" s="71">
        <v>24100</v>
      </c>
      <c r="G20" s="72"/>
      <c r="H20" s="74" t="s">
        <v>286</v>
      </c>
      <c r="I20" s="73"/>
      <c r="J20" s="75"/>
      <c r="K20" s="76">
        <f>(F20/($D$5+$F$5))*$D$5</f>
        <v>21194.550279578169</v>
      </c>
      <c r="L20" s="77"/>
      <c r="M20" s="75"/>
      <c r="N20" s="78">
        <f>(F20/($D$5+$F$5))*$F$5</f>
        <v>2905.4497204218314</v>
      </c>
      <c r="O20" s="78"/>
      <c r="P20" s="114">
        <f t="shared" si="0"/>
        <v>24100</v>
      </c>
      <c r="Q20" s="75"/>
    </row>
    <row r="21" spans="1:17" x14ac:dyDescent="0.25">
      <c r="A21" s="67"/>
      <c r="B21" s="68" t="s">
        <v>88</v>
      </c>
      <c r="C21" s="69"/>
      <c r="D21" s="69"/>
      <c r="E21" s="70"/>
      <c r="F21" s="71">
        <v>2230</v>
      </c>
      <c r="G21" s="72"/>
      <c r="H21" s="78" t="s">
        <v>287</v>
      </c>
      <c r="I21" s="78" t="s">
        <v>288</v>
      </c>
      <c r="J21" s="75"/>
      <c r="K21" s="76">
        <f>(F21/($D$7+$F$7+$D$8+$F$8))*$D$7</f>
        <v>1193.7468153137841</v>
      </c>
      <c r="L21" s="77">
        <f>(F21/($D$7+$F$7+$D$8+$F$8))*$D$8</f>
        <v>77.694294173957573</v>
      </c>
      <c r="M21" s="75"/>
      <c r="N21" s="78">
        <f>(F21/($D$7+$F$7+$D$8+$F$8))*$F$7</f>
        <v>163.64448903404218</v>
      </c>
      <c r="O21" s="78">
        <f>(F21/($D$7+$F$7+$D$8+$F$8))*$F$8</f>
        <v>794.9144014782164</v>
      </c>
      <c r="P21" s="114">
        <f t="shared" si="0"/>
        <v>2230.0000000000005</v>
      </c>
      <c r="Q21" s="75"/>
    </row>
    <row r="22" spans="1:17" x14ac:dyDescent="0.25">
      <c r="A22" s="59" t="s">
        <v>289</v>
      </c>
      <c r="B22" s="329" t="s">
        <v>290</v>
      </c>
      <c r="C22" s="330"/>
      <c r="D22" s="330"/>
      <c r="E22" s="331"/>
      <c r="F22" s="61"/>
      <c r="G22" s="62"/>
      <c r="H22" s="55" t="s">
        <v>278</v>
      </c>
      <c r="I22" s="55" t="s">
        <v>279</v>
      </c>
      <c r="J22" s="48"/>
      <c r="K22" s="56">
        <f>(F22/$D$9)*($D$5+$D$7)</f>
        <v>0</v>
      </c>
      <c r="L22" s="57">
        <f>(F22/$D$9)*($D$6+$D$8)</f>
        <v>0</v>
      </c>
      <c r="M22" s="48"/>
      <c r="N22" s="58">
        <f>(F22/$D$9)*($F$5+$F$7)</f>
        <v>0</v>
      </c>
      <c r="O22" s="58">
        <f>(F22/$D$9)*($F$6+$F$8)</f>
        <v>0</v>
      </c>
      <c r="P22" s="114">
        <f t="shared" si="0"/>
        <v>0</v>
      </c>
      <c r="Q22" s="48"/>
    </row>
    <row r="23" spans="1:17" x14ac:dyDescent="0.25">
      <c r="A23" s="59">
        <v>64</v>
      </c>
      <c r="B23" s="329" t="s">
        <v>291</v>
      </c>
      <c r="C23" s="330"/>
      <c r="D23" s="330"/>
      <c r="E23" s="331"/>
      <c r="F23" s="61">
        <f>SUM(F24:F26)</f>
        <v>201000</v>
      </c>
      <c r="G23" s="62"/>
      <c r="H23" s="63" t="s">
        <v>284</v>
      </c>
      <c r="I23" s="63" t="s">
        <v>284</v>
      </c>
      <c r="J23" s="48"/>
      <c r="K23" s="64">
        <f>SUM(K24:K26)</f>
        <v>124498.38663234083</v>
      </c>
      <c r="L23" s="65">
        <f>SUM(L24:L26)</f>
        <v>5291.8834148380665</v>
      </c>
      <c r="M23" s="48"/>
      <c r="N23" s="66">
        <f>SUM(N24:N26)</f>
        <v>17066.830758963526</v>
      </c>
      <c r="O23" s="66">
        <f>SUM(O24:O26)</f>
        <v>54142.899193857593</v>
      </c>
      <c r="P23" s="114">
        <f t="shared" si="0"/>
        <v>201000</v>
      </c>
      <c r="Q23" s="48"/>
    </row>
    <row r="24" spans="1:17" x14ac:dyDescent="0.25">
      <c r="A24" s="79"/>
      <c r="B24" s="68" t="s">
        <v>6</v>
      </c>
      <c r="C24" s="69"/>
      <c r="D24" s="69"/>
      <c r="E24" s="70"/>
      <c r="F24" s="71">
        <v>52000</v>
      </c>
      <c r="G24" s="72"/>
      <c r="H24" s="73"/>
      <c r="I24" s="74" t="s">
        <v>285</v>
      </c>
      <c r="J24" s="75"/>
      <c r="K24" s="76"/>
      <c r="L24" s="77">
        <f>(F24/($D$6+$F$6))*$D$6</f>
        <v>4629.9140922796832</v>
      </c>
      <c r="M24" s="75"/>
      <c r="N24" s="78"/>
      <c r="O24" s="78">
        <f>(F24/($D$6+$F$6))*$F$6</f>
        <v>47370.08590772032</v>
      </c>
      <c r="P24" s="114">
        <f t="shared" si="0"/>
        <v>52000</v>
      </c>
      <c r="Q24" s="75"/>
    </row>
    <row r="25" spans="1:17" x14ac:dyDescent="0.25">
      <c r="A25" s="79"/>
      <c r="B25" s="68" t="s">
        <v>7</v>
      </c>
      <c r="C25" s="69"/>
      <c r="D25" s="69"/>
      <c r="E25" s="70"/>
      <c r="F25" s="71">
        <v>130000</v>
      </c>
      <c r="G25" s="72"/>
      <c r="H25" s="74" t="s">
        <v>286</v>
      </c>
      <c r="I25" s="73"/>
      <c r="J25" s="75"/>
      <c r="K25" s="76">
        <f>(F25/($D$5+$F$5))*$D$5</f>
        <v>114327.4496408781</v>
      </c>
      <c r="L25" s="77"/>
      <c r="M25" s="75"/>
      <c r="N25" s="78">
        <f>(F25/($D$5+$F$5))*$F$5</f>
        <v>15672.550359121911</v>
      </c>
      <c r="O25" s="78"/>
      <c r="P25" s="114">
        <f t="shared" si="0"/>
        <v>130000.00000000001</v>
      </c>
      <c r="Q25" s="75"/>
    </row>
    <row r="26" spans="1:17" x14ac:dyDescent="0.25">
      <c r="A26" s="67"/>
      <c r="B26" s="68" t="s">
        <v>88</v>
      </c>
      <c r="C26" s="69"/>
      <c r="D26" s="69"/>
      <c r="E26" s="70"/>
      <c r="F26" s="71">
        <v>19000</v>
      </c>
      <c r="G26" s="72"/>
      <c r="H26" s="78" t="s">
        <v>287</v>
      </c>
      <c r="I26" s="78" t="s">
        <v>288</v>
      </c>
      <c r="J26" s="75"/>
      <c r="K26" s="76">
        <f>(F26/($D$7+$F$7+$D$8+$F$8))*$D$7</f>
        <v>10170.936991462733</v>
      </c>
      <c r="L26" s="77">
        <f>(F26/($D$7+$F$7+$D$8+$F$8))*$D$8</f>
        <v>661.96932255838283</v>
      </c>
      <c r="M26" s="75"/>
      <c r="N26" s="78">
        <f>(F26/($D$7+$F$7+$D$8+$F$8))*$F$7</f>
        <v>1394.280399841615</v>
      </c>
      <c r="O26" s="78">
        <f>(F26/($D$7+$F$7+$D$8+$F$8))*$F$8</f>
        <v>6772.8132861372706</v>
      </c>
      <c r="P26" s="114">
        <f t="shared" si="0"/>
        <v>19000</v>
      </c>
      <c r="Q26" s="75"/>
    </row>
    <row r="27" spans="1:17" x14ac:dyDescent="0.25">
      <c r="A27" s="59">
        <v>65</v>
      </c>
      <c r="B27" s="329" t="s">
        <v>292</v>
      </c>
      <c r="C27" s="327"/>
      <c r="D27" s="327"/>
      <c r="E27" s="328"/>
      <c r="F27" s="53"/>
      <c r="G27" s="54"/>
      <c r="H27" s="55" t="s">
        <v>278</v>
      </c>
      <c r="I27" s="55" t="s">
        <v>279</v>
      </c>
      <c r="J27" s="48"/>
      <c r="K27" s="56">
        <f>(F27/$D$9)*($D$5+$D$7)</f>
        <v>0</v>
      </c>
      <c r="L27" s="57">
        <f>(F27/$D$9)*($D$6+$D$8)</f>
        <v>0</v>
      </c>
      <c r="M27" s="48"/>
      <c r="N27" s="58">
        <f>(F27/$D$9)*($F$5+$F$7)</f>
        <v>0</v>
      </c>
      <c r="O27" s="58">
        <f>(F27/$D$9)*($F$6+$F$8)</f>
        <v>0</v>
      </c>
      <c r="P27" s="114">
        <f t="shared" si="0"/>
        <v>0</v>
      </c>
      <c r="Q27" s="48"/>
    </row>
    <row r="28" spans="1:17" x14ac:dyDescent="0.25">
      <c r="A28" s="59">
        <v>66</v>
      </c>
      <c r="B28" s="326" t="s">
        <v>293</v>
      </c>
      <c r="C28" s="327"/>
      <c r="D28" s="327"/>
      <c r="E28" s="328"/>
      <c r="F28" s="53"/>
      <c r="G28" s="54"/>
      <c r="H28" s="55" t="s">
        <v>278</v>
      </c>
      <c r="I28" s="55" t="s">
        <v>279</v>
      </c>
      <c r="J28" s="48"/>
      <c r="K28" s="56">
        <f>(F28/$D$9)*($D$5+$D$7)</f>
        <v>0</v>
      </c>
      <c r="L28" s="57">
        <f>(F28/$D$9)*($D$6+$D$8)</f>
        <v>0</v>
      </c>
      <c r="M28" s="48"/>
      <c r="N28" s="58">
        <f>(F28/$D$9)*($F$5+$F$7)</f>
        <v>0</v>
      </c>
      <c r="O28" s="58">
        <f>(F28/$D$9)*($F$6+$F$8)</f>
        <v>0</v>
      </c>
      <c r="P28" s="114">
        <f t="shared" si="0"/>
        <v>0</v>
      </c>
      <c r="Q28" s="48"/>
    </row>
    <row r="29" spans="1:17" x14ac:dyDescent="0.25">
      <c r="A29" s="59">
        <v>67</v>
      </c>
      <c r="B29" s="326" t="s">
        <v>294</v>
      </c>
      <c r="C29" s="327"/>
      <c r="D29" s="327"/>
      <c r="E29" s="328"/>
      <c r="F29" s="53"/>
      <c r="G29" s="54"/>
      <c r="H29" s="55" t="s">
        <v>278</v>
      </c>
      <c r="I29" s="55" t="s">
        <v>279</v>
      </c>
      <c r="J29" s="48"/>
      <c r="K29" s="56">
        <f>(F29/$D$9)*($D$5+$D$7)</f>
        <v>0</v>
      </c>
      <c r="L29" s="57">
        <f>(F29/$D$9)*($D$6+$D$8)</f>
        <v>0</v>
      </c>
      <c r="M29" s="48"/>
      <c r="N29" s="58">
        <f>(F29/$D$9)*($F$5+$F$7)</f>
        <v>0</v>
      </c>
      <c r="O29" s="58">
        <f>(F29/$D$9)*($F$6+$F$8)</f>
        <v>0</v>
      </c>
      <c r="P29" s="114">
        <f t="shared" si="0"/>
        <v>0</v>
      </c>
      <c r="Q29" s="48"/>
    </row>
    <row r="30" spans="1:17" x14ac:dyDescent="0.25">
      <c r="A30" s="59">
        <v>68</v>
      </c>
      <c r="B30" s="329" t="s">
        <v>295</v>
      </c>
      <c r="C30" s="330"/>
      <c r="D30" s="330"/>
      <c r="E30" s="331"/>
      <c r="F30" s="61"/>
      <c r="G30" s="62"/>
      <c r="H30" s="55" t="s">
        <v>278</v>
      </c>
      <c r="I30" s="55" t="s">
        <v>279</v>
      </c>
      <c r="J30" s="48"/>
      <c r="K30" s="56">
        <f>(F30/$D$9)*($D$5+$D$7)</f>
        <v>0</v>
      </c>
      <c r="L30" s="57">
        <f>(F30/$D$9)*($D$6+$D$8)</f>
        <v>0</v>
      </c>
      <c r="M30" s="48"/>
      <c r="N30" s="58">
        <f>(F30/$D$9)*($F$5+$F$7)</f>
        <v>0</v>
      </c>
      <c r="O30" s="58">
        <f>(F30/$D$9)*($F$6+$F$8)</f>
        <v>0</v>
      </c>
      <c r="P30" s="114">
        <f t="shared" si="0"/>
        <v>0</v>
      </c>
      <c r="Q30" s="48"/>
    </row>
    <row r="31" spans="1:17" x14ac:dyDescent="0.25">
      <c r="A31" s="59">
        <v>69</v>
      </c>
      <c r="B31" s="326" t="s">
        <v>296</v>
      </c>
      <c r="C31" s="327"/>
      <c r="D31" s="327"/>
      <c r="E31" s="328"/>
      <c r="F31" s="53"/>
      <c r="G31" s="54"/>
      <c r="H31" s="55" t="s">
        <v>278</v>
      </c>
      <c r="I31" s="55" t="s">
        <v>279</v>
      </c>
      <c r="J31" s="48"/>
      <c r="K31" s="56">
        <f>(F31/$D$9)*($D$5+$D$7)</f>
        <v>0</v>
      </c>
      <c r="L31" s="57">
        <f>(F31/$D$9)*($D$6+$D$8)</f>
        <v>0</v>
      </c>
      <c r="M31" s="48"/>
      <c r="N31" s="58">
        <f>(F31/$D$9)*($F$5+$F$7)</f>
        <v>0</v>
      </c>
      <c r="O31" s="58">
        <f>(F31/$D$9)*($F$6+$F$8)</f>
        <v>0</v>
      </c>
      <c r="P31" s="114">
        <f t="shared" si="0"/>
        <v>0</v>
      </c>
      <c r="Q31" s="48"/>
    </row>
    <row r="32" spans="1:17" x14ac:dyDescent="0.25">
      <c r="A32" s="332" t="s">
        <v>297</v>
      </c>
      <c r="B32" s="333"/>
      <c r="C32" s="333"/>
      <c r="D32" s="333"/>
      <c r="E32" s="334"/>
      <c r="F32" s="80">
        <f>SUM(F15:F18,F22:F23,F27:F31)</f>
        <v>264380</v>
      </c>
      <c r="G32" s="81"/>
      <c r="H32" s="82" t="s">
        <v>284</v>
      </c>
      <c r="I32" s="82" t="s">
        <v>284</v>
      </c>
      <c r="J32" s="48"/>
      <c r="K32" s="83">
        <f>SUM(K15:K18,K22:K23,K27:K31)</f>
        <v>161714.83923583897</v>
      </c>
      <c r="L32" s="84">
        <f>SUM(L15:L18,L22:L23,L27:L31)</f>
        <v>7167.1534688364982</v>
      </c>
      <c r="M32" s="48"/>
      <c r="N32" s="85">
        <f>SUM(N15:N18,N22:N23,N27:N31)</f>
        <v>22168.639025030596</v>
      </c>
      <c r="O32" s="85">
        <f>SUM(O15:O18,O22:O23,O27:O31)</f>
        <v>73329.368270293955</v>
      </c>
      <c r="P32" s="114">
        <f t="shared" si="0"/>
        <v>264380</v>
      </c>
      <c r="Q32" s="48"/>
    </row>
    <row r="33" spans="1:17" x14ac:dyDescent="0.25">
      <c r="A33" s="86"/>
      <c r="B33" s="86"/>
      <c r="C33" s="86"/>
      <c r="D33" s="86"/>
      <c r="E33" s="86"/>
      <c r="F33" s="87"/>
      <c r="G33" s="87"/>
      <c r="H33" s="86"/>
      <c r="I33" s="86"/>
      <c r="J33" s="48"/>
      <c r="K33" s="88"/>
      <c r="L33" s="89"/>
      <c r="M33" s="48"/>
      <c r="N33" s="90"/>
      <c r="O33" s="90"/>
      <c r="P33" s="114"/>
      <c r="Q33" s="48"/>
    </row>
    <row r="34" spans="1:17" x14ac:dyDescent="0.25">
      <c r="A34" s="46">
        <v>86</v>
      </c>
      <c r="B34" s="335" t="s">
        <v>298</v>
      </c>
      <c r="C34" s="336"/>
      <c r="D34" s="336"/>
      <c r="E34" s="337"/>
      <c r="F34" s="80">
        <f>SUM(F35:F38)</f>
        <v>1000</v>
      </c>
      <c r="G34" s="81"/>
      <c r="H34" s="82" t="s">
        <v>284</v>
      </c>
      <c r="I34" s="82" t="s">
        <v>284</v>
      </c>
      <c r="J34" s="48"/>
      <c r="K34" s="83">
        <f>SUM(K35:K38)</f>
        <v>535.31247323488071</v>
      </c>
      <c r="L34" s="84">
        <f>SUM(L35:L38)</f>
        <v>34.840490660967518</v>
      </c>
      <c r="M34" s="48"/>
      <c r="N34" s="85">
        <f>SUM(N35:N38)</f>
        <v>73.383178939032362</v>
      </c>
      <c r="O34" s="85">
        <f>SUM(O35:O38)</f>
        <v>356.46385716511952</v>
      </c>
      <c r="P34" s="114">
        <f t="shared" si="0"/>
        <v>1000.0000000000001</v>
      </c>
      <c r="Q34" s="48"/>
    </row>
    <row r="35" spans="1:17" x14ac:dyDescent="0.25">
      <c r="A35" s="91"/>
      <c r="B35" s="326" t="s">
        <v>299</v>
      </c>
      <c r="C35" s="327"/>
      <c r="D35" s="327"/>
      <c r="E35" s="328"/>
      <c r="F35" s="53"/>
      <c r="G35" s="54"/>
      <c r="H35" s="55" t="s">
        <v>278</v>
      </c>
      <c r="I35" s="55" t="s">
        <v>279</v>
      </c>
      <c r="J35" s="48"/>
      <c r="K35" s="56">
        <f>(F35/$D$9)*($D$5+$D$7)</f>
        <v>0</v>
      </c>
      <c r="L35" s="57">
        <f>(F35/$D$9)*($D$6+$D$8)</f>
        <v>0</v>
      </c>
      <c r="M35" s="48"/>
      <c r="N35" s="58">
        <f>(F35/$D$9)*($F$5+$F$7)</f>
        <v>0</v>
      </c>
      <c r="O35" s="58">
        <f>(F35/$D$9)*($F$6+$F$8)</f>
        <v>0</v>
      </c>
      <c r="P35" s="114">
        <f t="shared" si="0"/>
        <v>0</v>
      </c>
      <c r="Q35" s="48"/>
    </row>
    <row r="36" spans="1:17" x14ac:dyDescent="0.25">
      <c r="A36" s="91"/>
      <c r="B36" s="326" t="s">
        <v>300</v>
      </c>
      <c r="C36" s="327"/>
      <c r="D36" s="327"/>
      <c r="E36" s="328"/>
      <c r="F36" s="53">
        <v>1000</v>
      </c>
      <c r="G36" s="54"/>
      <c r="H36" s="55" t="s">
        <v>278</v>
      </c>
      <c r="I36" s="55" t="s">
        <v>279</v>
      </c>
      <c r="J36" s="48"/>
      <c r="K36" s="56">
        <f>(F36/$D$9)*($D$5+$D$7)</f>
        <v>535.31247323488071</v>
      </c>
      <c r="L36" s="57">
        <f>(F36/$D$9)*($D$6+$D$8)</f>
        <v>34.840490660967518</v>
      </c>
      <c r="M36" s="48"/>
      <c r="N36" s="58">
        <f>(F36/$D$9)*($F$5+$F$7)</f>
        <v>73.383178939032362</v>
      </c>
      <c r="O36" s="58">
        <f>(F36/$D$9)*($F$6+$F$8)</f>
        <v>356.46385716511952</v>
      </c>
      <c r="P36" s="114">
        <f t="shared" si="0"/>
        <v>1000.0000000000001</v>
      </c>
      <c r="Q36" s="48"/>
    </row>
    <row r="37" spans="1:17" x14ac:dyDescent="0.25">
      <c r="A37" s="91"/>
      <c r="B37" s="326" t="s">
        <v>301</v>
      </c>
      <c r="C37" s="327"/>
      <c r="D37" s="327"/>
      <c r="E37" s="328"/>
      <c r="F37" s="53"/>
      <c r="G37" s="54"/>
      <c r="H37" s="55" t="s">
        <v>278</v>
      </c>
      <c r="I37" s="55" t="s">
        <v>279</v>
      </c>
      <c r="J37" s="48"/>
      <c r="K37" s="56">
        <f>(F37/$D$9)*($D$5+$D$7)</f>
        <v>0</v>
      </c>
      <c r="L37" s="57">
        <f>(F37/$D$9)*($D$6+$D$8)</f>
        <v>0</v>
      </c>
      <c r="M37" s="48"/>
      <c r="N37" s="58">
        <f>(F37/$D$9)*($F$5+$F$7)</f>
        <v>0</v>
      </c>
      <c r="O37" s="58">
        <f>(F37/$D$9)*($F$6+$F$8)</f>
        <v>0</v>
      </c>
      <c r="P37" s="114">
        <f t="shared" si="0"/>
        <v>0</v>
      </c>
      <c r="Q37" s="48"/>
    </row>
    <row r="38" spans="1:17" x14ac:dyDescent="0.25">
      <c r="A38" s="91"/>
      <c r="B38" s="342" t="s">
        <v>302</v>
      </c>
      <c r="C38" s="343"/>
      <c r="D38" s="343"/>
      <c r="E38" s="344"/>
      <c r="F38" s="92"/>
      <c r="G38" s="93"/>
      <c r="H38" s="55" t="s">
        <v>278</v>
      </c>
      <c r="I38" s="55" t="s">
        <v>279</v>
      </c>
      <c r="J38" s="48"/>
      <c r="K38" s="56">
        <f>(F38/$D$9)*($D$5+$D$7)</f>
        <v>0</v>
      </c>
      <c r="L38" s="57">
        <f>(F38/$D$9)*($D$6+$D$8)</f>
        <v>0</v>
      </c>
      <c r="M38" s="48"/>
      <c r="N38" s="58">
        <f>(F38/$D$9)*($F$5+$F$7)</f>
        <v>0</v>
      </c>
      <c r="O38" s="58">
        <f>(F38/$D$9)*($F$6+$F$8)</f>
        <v>0</v>
      </c>
      <c r="P38" s="114">
        <f t="shared" si="0"/>
        <v>0</v>
      </c>
      <c r="Q38" s="48"/>
    </row>
    <row r="39" spans="1:17" x14ac:dyDescent="0.25">
      <c r="A39" s="86"/>
      <c r="B39" s="86"/>
      <c r="C39" s="86"/>
      <c r="D39" s="86"/>
      <c r="E39" s="86"/>
      <c r="F39" s="87"/>
      <c r="G39" s="87"/>
      <c r="H39" s="86"/>
      <c r="I39" s="86"/>
      <c r="J39" s="48"/>
      <c r="K39" s="88"/>
      <c r="L39" s="89"/>
      <c r="M39" s="48"/>
      <c r="N39" s="90"/>
      <c r="O39" s="90"/>
      <c r="P39" s="114"/>
      <c r="Q39" s="48"/>
    </row>
    <row r="40" spans="1:17" ht="15.75" thickBot="1" x14ac:dyDescent="0.3">
      <c r="A40" s="338" t="s">
        <v>303</v>
      </c>
      <c r="B40" s="338"/>
      <c r="C40" s="338"/>
      <c r="D40" s="338"/>
      <c r="E40" s="338"/>
      <c r="F40" s="94">
        <f>SUM(F34,F32)</f>
        <v>265380</v>
      </c>
      <c r="G40" s="95"/>
      <c r="H40" s="82" t="s">
        <v>284</v>
      </c>
      <c r="I40" s="82" t="s">
        <v>284</v>
      </c>
      <c r="J40" s="48"/>
      <c r="K40" s="96">
        <f>SUM(K32,K34)</f>
        <v>162250.15170907386</v>
      </c>
      <c r="L40" s="97">
        <f>SUM(L32,L34)</f>
        <v>7201.9939594974658</v>
      </c>
      <c r="M40" s="48"/>
      <c r="N40" s="85">
        <f>SUM(N32,N34)</f>
        <v>22242.022203969627</v>
      </c>
      <c r="O40" s="85">
        <f>SUM(O32,O34)</f>
        <v>73685.832127459071</v>
      </c>
      <c r="P40" s="114">
        <f t="shared" si="0"/>
        <v>265380.00000000006</v>
      </c>
      <c r="Q40" s="48"/>
    </row>
    <row r="41" spans="1:17" ht="15.75" thickTop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339"/>
      <c r="L41" s="340"/>
      <c r="M41" s="48"/>
      <c r="N41" s="48"/>
      <c r="O41" s="48"/>
      <c r="P41" s="48"/>
      <c r="Q41" s="48"/>
    </row>
  </sheetData>
  <mergeCells count="24">
    <mergeCell ref="A40:E40"/>
    <mergeCell ref="K41:L41"/>
    <mergeCell ref="B37:E37"/>
    <mergeCell ref="B38:E38"/>
    <mergeCell ref="B15:E15"/>
    <mergeCell ref="B16:E16"/>
    <mergeCell ref="B18:E18"/>
    <mergeCell ref="B17:E17"/>
    <mergeCell ref="B22:E22"/>
    <mergeCell ref="A1:P1"/>
    <mergeCell ref="A32:E32"/>
    <mergeCell ref="B34:E34"/>
    <mergeCell ref="B35:E35"/>
    <mergeCell ref="B36:E36"/>
    <mergeCell ref="B29:E29"/>
    <mergeCell ref="B30:E30"/>
    <mergeCell ref="B31:E31"/>
    <mergeCell ref="C4:D4"/>
    <mergeCell ref="E4:F4"/>
    <mergeCell ref="D9:F9"/>
    <mergeCell ref="A14:E14"/>
    <mergeCell ref="B23:E23"/>
    <mergeCell ref="B27:E27"/>
    <mergeCell ref="B28:E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ecae6d-d9a3-4c79-b4c8-fedac0bafe1c" xsi:nil="true"/>
    <lcf76f155ced4ddcb4097134ff3c332f xmlns="42912d35-8b74-4612-9abe-b6141e1241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7E1CB4921D5342B305D274569F2FC5" ma:contentTypeVersion="15" ma:contentTypeDescription="Crée un document." ma:contentTypeScope="" ma:versionID="dd41b4b9bc0edb68372da61a1f8ee61b">
  <xsd:schema xmlns:xsd="http://www.w3.org/2001/XMLSchema" xmlns:xs="http://www.w3.org/2001/XMLSchema" xmlns:p="http://schemas.microsoft.com/office/2006/metadata/properties" xmlns:ns2="42912d35-8b74-4612-9abe-b6141e124175" xmlns:ns3="87ecae6d-d9a3-4c79-b4c8-fedac0bafe1c" targetNamespace="http://schemas.microsoft.com/office/2006/metadata/properties" ma:root="true" ma:fieldsID="93b0662742a6ed5d3fd8bf06a68c87d5" ns2:_="" ns3:_="">
    <xsd:import namespace="42912d35-8b74-4612-9abe-b6141e124175"/>
    <xsd:import namespace="87ecae6d-d9a3-4c79-b4c8-fedac0bafe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12d35-8b74-4612-9abe-b6141e124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cae6d-d9a3-4c79-b4c8-fedac0bafe1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ab13a49-059a-4054-b647-b89e9f15734f}" ma:internalName="TaxCatchAll" ma:showField="CatchAllData" ma:web="87ecae6d-d9a3-4c79-b4c8-fedac0bafe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4553D3-D6B2-4361-90B0-F8BBB85E840E}">
  <ds:schemaRefs>
    <ds:schemaRef ds:uri="http://schemas.microsoft.com/office/2006/metadata/properties"/>
    <ds:schemaRef ds:uri="http://schemas.microsoft.com/office/infopath/2007/PartnerControls"/>
    <ds:schemaRef ds:uri="87ecae6d-d9a3-4c79-b4c8-fedac0bafe1c"/>
    <ds:schemaRef ds:uri="42912d35-8b74-4612-9abe-b6141e124175"/>
  </ds:schemaRefs>
</ds:datastoreItem>
</file>

<file path=customXml/itemProps2.xml><?xml version="1.0" encoding="utf-8"?>
<ds:datastoreItem xmlns:ds="http://schemas.openxmlformats.org/officeDocument/2006/customXml" ds:itemID="{2AD411F3-AA88-4832-9A6F-4E50A1B4B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2F063-9229-4DFA-A3E0-FBB290D97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912d35-8b74-4612-9abe-b6141e124175"/>
    <ds:schemaRef ds:uri="87ecae6d-d9a3-4c79-b4c8-fedac0bafe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Calcul Ps AAD </vt:lpstr>
      <vt:lpstr>MODELE répartition ETP</vt:lpstr>
      <vt:lpstr>REPARTITION Réelle A dateETP  </vt:lpstr>
      <vt:lpstr>Détermination ETP  Obligatoire</vt:lpstr>
      <vt:lpstr> Repartition Charges facultatif</vt:lpstr>
      <vt:lpstr>Feuil1</vt:lpstr>
      <vt:lpstr>MODELE répartition CHARGES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Marie-Anne PIJSELMAN 131</dc:creator>
  <cp:keywords/>
  <dc:description/>
  <cp:lastModifiedBy>Claire LHOSTE 861</cp:lastModifiedBy>
  <cp:revision/>
  <dcterms:created xsi:type="dcterms:W3CDTF">2025-07-11T07:29:21Z</dcterms:created>
  <dcterms:modified xsi:type="dcterms:W3CDTF">2026-01-22T16:03:18Z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0x010100177E1CB4921D5342B305D274569F2FC5</vt:lpwstr>
  </property>
</Properties>
</file>